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CTERA\מידע עגול - תיקייה פנימית\פרויקט הגשת תוכנית ניטור 2023-2024\באר טוביה\"/>
    </mc:Choice>
  </mc:AlternateContent>
  <xr:revisionPtr revIDLastSave="0" documentId="13_ncr:1_{DA2B81CD-BE67-4F1E-840A-55E41DC8386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תכנית ניטור בסיסית" sheetId="1" r:id="rId1"/>
    <sheet name="תוספת שלישית בכללים" sheetId="4" r:id="rId2"/>
    <sheet name="הסבר לטופס" sheetId="5" r:id="rId3"/>
  </sheets>
  <definedNames>
    <definedName name="_xlnm._FilterDatabase" localSheetId="0" hidden="1">'תכנית ניטור בסיסית'!$A$5:$AB$5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9" i="1"/>
  <c r="F30" i="1"/>
  <c r="F31" i="1"/>
  <c r="F32" i="1"/>
  <c r="F33" i="1"/>
  <c r="F34" i="1"/>
  <c r="F35" i="1"/>
  <c r="F36" i="1"/>
  <c r="F37" i="1"/>
  <c r="F38" i="1"/>
  <c r="F39" i="1"/>
  <c r="F41" i="1"/>
  <c r="F42" i="1"/>
  <c r="F44" i="1"/>
  <c r="F45" i="1"/>
  <c r="F46" i="1"/>
  <c r="F47" i="1"/>
  <c r="F48" i="1"/>
  <c r="F49" i="1"/>
  <c r="F50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86" i="1" l="1"/>
  <c r="G86" i="1"/>
  <c r="I86" i="1"/>
  <c r="K86" i="1"/>
  <c r="K90" i="1"/>
  <c r="I90" i="1"/>
  <c r="G90" i="1"/>
  <c r="I85" i="1" l="1"/>
  <c r="I15" i="1" l="1"/>
  <c r="F28" i="1" l="1"/>
  <c r="F40" i="1"/>
  <c r="F43" i="1"/>
  <c r="F51" i="1"/>
  <c r="F76" i="1"/>
  <c r="F77" i="1"/>
  <c r="F78" i="1"/>
  <c r="F79" i="1"/>
  <c r="F80" i="1"/>
  <c r="F81" i="1"/>
  <c r="F82" i="1"/>
  <c r="F83" i="1"/>
  <c r="F84" i="1"/>
  <c r="F85" i="1"/>
  <c r="F87" i="1"/>
  <c r="F88" i="1"/>
  <c r="G28" i="1"/>
  <c r="G25" i="1"/>
  <c r="G23" i="1"/>
  <c r="I23" i="1"/>
  <c r="K23" i="1"/>
  <c r="G24" i="1"/>
  <c r="I24" i="1"/>
  <c r="K24" i="1"/>
  <c r="F89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K21" i="1" l="1"/>
  <c r="I21" i="1"/>
  <c r="G21" i="1"/>
  <c r="K6" i="1" l="1"/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2" i="1"/>
  <c r="G26" i="1"/>
  <c r="G27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6" i="1"/>
  <c r="G77" i="1"/>
  <c r="G78" i="1"/>
  <c r="G79" i="1"/>
  <c r="G80" i="1"/>
  <c r="G81" i="1"/>
  <c r="G82" i="1"/>
  <c r="G83" i="1"/>
  <c r="G84" i="1"/>
  <c r="G85" i="1"/>
  <c r="G75" i="1"/>
  <c r="G89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2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6" i="1"/>
  <c r="K77" i="1"/>
  <c r="K78" i="1"/>
  <c r="K79" i="1"/>
  <c r="K80" i="1"/>
  <c r="K81" i="1"/>
  <c r="K82" i="1"/>
  <c r="K83" i="1"/>
  <c r="K84" i="1"/>
  <c r="K85" i="1"/>
  <c r="K75" i="1"/>
  <c r="K89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I6" i="1"/>
  <c r="I7" i="1"/>
  <c r="I8" i="1"/>
  <c r="I9" i="1"/>
  <c r="I10" i="1"/>
  <c r="I11" i="1"/>
  <c r="I12" i="1"/>
  <c r="I13" i="1"/>
  <c r="I14" i="1"/>
  <c r="I16" i="1"/>
  <c r="I17" i="1"/>
  <c r="I18" i="1"/>
  <c r="I19" i="1"/>
  <c r="I20" i="1"/>
  <c r="I22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6" i="1"/>
  <c r="I77" i="1"/>
  <c r="I78" i="1"/>
  <c r="I79" i="1"/>
  <c r="I80" i="1"/>
  <c r="I81" i="1"/>
  <c r="I82" i="1"/>
  <c r="I83" i="1"/>
  <c r="I84" i="1"/>
  <c r="I75" i="1"/>
  <c r="I89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G6" i="1"/>
</calcChain>
</file>

<file path=xl/sharedStrings.xml><?xml version="1.0" encoding="utf-8"?>
<sst xmlns="http://schemas.openxmlformats.org/spreadsheetml/2006/main" count="1525" uniqueCount="550">
  <si>
    <t>שם בית העסק</t>
  </si>
  <si>
    <t>כתובת</t>
  </si>
  <si>
    <t>צריכת מים יומית ממוצעת (מ"ק)</t>
  </si>
  <si>
    <t>הערות</t>
  </si>
  <si>
    <t>מגזר תעשייתי</t>
  </si>
  <si>
    <t>מס' דיגומים מזערי בשנה</t>
  </si>
  <si>
    <t>נקודת דיגום</t>
  </si>
  <si>
    <t>זרם תעשייתי אחוד</t>
  </si>
  <si>
    <t>זרם כללי</t>
  </si>
  <si>
    <t>פרמטרים לבדיקה</t>
  </si>
  <si>
    <t xml:space="preserve">שמן מינרלי , pH, COD </t>
  </si>
  <si>
    <t>אחר - פרט</t>
  </si>
  <si>
    <t>-</t>
  </si>
  <si>
    <t>חטף</t>
  </si>
  <si>
    <t>מורכב לפי ספיקה</t>
  </si>
  <si>
    <t>מורכב לפי זמן</t>
  </si>
  <si>
    <r>
      <t>pH, שמן מינרלי, סריקת מתכות כבדות, TSS</t>
    </r>
    <r>
      <rPr>
        <sz val="11"/>
        <color theme="1"/>
        <rFont val="Arial"/>
        <family val="2"/>
        <charset val="177"/>
        <scheme val="minor"/>
      </rPr>
      <t>, VSS, לתחנות רחיצה בלבד - דטרגנטים</t>
    </r>
  </si>
  <si>
    <r>
      <t>שמנים ושומנים,pH, COD, TSS</t>
    </r>
    <r>
      <rPr>
        <sz val="11"/>
        <color theme="1"/>
        <rFont val="Arial"/>
        <family val="2"/>
        <charset val="177"/>
        <scheme val="minor"/>
      </rPr>
      <t>, כלורידים, נתרן</t>
    </r>
  </si>
  <si>
    <r>
      <t>שמנים ושומנים, TSS</t>
    </r>
    <r>
      <rPr>
        <sz val="11"/>
        <color theme="1"/>
        <rFont val="Arial"/>
        <family val="2"/>
        <charset val="177"/>
        <scheme val="minor"/>
      </rPr>
      <t>, pH, COD, כלורידים, נתרן, חנקן קיילדל (TKN), זרחן כללי, סולפיד מומס (ביקבים)</t>
    </r>
  </si>
  <si>
    <r>
      <t>שמנים ושומנים, VSS, TSS</t>
    </r>
    <r>
      <rPr>
        <sz val="11"/>
        <color theme="1"/>
        <rFont val="Arial"/>
        <family val="2"/>
        <charset val="177"/>
        <scheme val="minor"/>
      </rPr>
      <t>, pH, COD, BOD5, כלורידים, נתרן, חנקן קיילדל (TKN), זרחן כללי, סריקת מתכות כבדות</t>
    </r>
  </si>
  <si>
    <r>
      <t>שמנים ושומנים, TSS</t>
    </r>
    <r>
      <rPr>
        <sz val="11"/>
        <color theme="1"/>
        <rFont val="Arial"/>
        <family val="2"/>
        <charset val="177"/>
        <scheme val="minor"/>
      </rPr>
      <t>, pH, COD, חנקן קיילדל (TKN), זרחן כללי, כלורידים, נתרן, סולפיד מומס, מוליכות חשמלית, BOD</t>
    </r>
  </si>
  <si>
    <t>כלורידים, כלל פחמימנים הלוגנים מומסים (DOX), סריקת מתכות כבדות, BOD, COD, סולפאט, סולפיד מומס, pH, דטרגנטים,TSS , VSS</t>
  </si>
  <si>
    <r>
      <t>COD, סריקת מתכות כבדות, pH, TSS</t>
    </r>
    <r>
      <rPr>
        <sz val="11"/>
        <color theme="1"/>
        <rFont val="Arial"/>
        <family val="2"/>
        <charset val="177"/>
        <scheme val="minor"/>
      </rPr>
      <t>, VSS, כלורידים, דטרגנטים</t>
    </r>
  </si>
  <si>
    <r>
      <t>סריקת מתכות כבדות,TSS</t>
    </r>
    <r>
      <rPr>
        <sz val="11"/>
        <color theme="1"/>
        <rFont val="Arial"/>
        <family val="2"/>
        <charset val="177"/>
        <scheme val="minor"/>
      </rPr>
      <t>, VSS, שמן מינרלי (במידה וקיים עיבוד שבבי), pH, כלורידים, סולפאט, סולפיד מומס, כלל פחמימנים הלוגנים מומסים (DOX), ציאנידים, COD</t>
    </r>
  </si>
  <si>
    <r>
      <t>נוכחות חומרי נפץ, pH, שמן מינרלי ,COD, TSS</t>
    </r>
    <r>
      <rPr>
        <sz val="11"/>
        <color theme="1"/>
        <rFont val="Arial"/>
        <family val="2"/>
        <charset val="177"/>
        <scheme val="minor"/>
      </rPr>
      <t>, VSS, סריקת מתכות כבדות, כלל פחמימנים הלוגנים מומסים (DOX), כלורידים, ציאנידים</t>
    </r>
  </si>
  <si>
    <t>כלורידים, נתרן, בורון, COD, סולפיד מומס, pH, דטרגנטים אניונים, TSS</t>
  </si>
  <si>
    <t>כלורידים, נתרן, בורון, COD, סולפיד מומס, pH, דטרגנטים אניונים, TSS ,VSS</t>
  </si>
  <si>
    <r>
      <t>סריקת מתכות כבדות, סולפיד מומס, סולפאט, כלורידים,COD, TSS</t>
    </r>
    <r>
      <rPr>
        <sz val="11"/>
        <color theme="1"/>
        <rFont val="Arial"/>
        <family val="2"/>
        <charset val="177"/>
        <scheme val="minor"/>
      </rPr>
      <t>, VSS, pH</t>
    </r>
  </si>
  <si>
    <t>שמן מינרלי, שמנים ושומנים, סריקת מתכות כבדות, COD ,BOD,TSS , VSS, pH, חנקן קיילדל (TKN), זרחן כללי, כלורידים, סולפיד מומס</t>
  </si>
  <si>
    <t>שמן מינרלי, שמנים ושומנים, סריקת מתכות כבדות, COD ,BOD, TSS, VSS, pH, חנקן קיילדל (TKN), זרחן כללי, כלורידים, סולפיד מומס</t>
  </si>
  <si>
    <r>
      <t>סריקת מתכות כבדות, COD, TSS</t>
    </r>
    <r>
      <rPr>
        <sz val="11"/>
        <color theme="1"/>
        <rFont val="Arial"/>
        <family val="2"/>
        <charset val="177"/>
        <scheme val="minor"/>
      </rPr>
      <t>, pH, VSS, כלורידים</t>
    </r>
  </si>
  <si>
    <t>סריקת מתכות כבדות, COD, BOD, שמן מינרלי, TSS, VSS , pH, פחמימנים הלוגנים מומסים (DOX), חנקן קיילדל (TKN), זרחן כללי, בדיקת חומרי הדברה לפי העניין, כלורידים</t>
  </si>
  <si>
    <t>סריקת מתכות כבדות, COD ,BOD, שמן מינרלי, TSS, VSS , pH, פחמימנים הלוגנים מומסים (DOX), חנקן קיילדל (TKN), זרחן כללי, בדיקת חומרי הדברה לפי העניין, כלורידים</t>
  </si>
  <si>
    <r>
      <t>BOD, COD, שמן מינרלי, pH, VSS, TSS</t>
    </r>
    <r>
      <rPr>
        <sz val="11"/>
        <color theme="1"/>
        <rFont val="Arial"/>
        <family val="2"/>
        <charset val="177"/>
        <scheme val="minor"/>
      </rPr>
      <t>, פחמימנים הלוגנים מומסים (DOX), חנקן קיילדל (TKN), זרחן כללי, כלורידים, בורון</t>
    </r>
  </si>
  <si>
    <r>
      <t>VSS, TSS</t>
    </r>
    <r>
      <rPr>
        <sz val="11"/>
        <color theme="1"/>
        <rFont val="Arial"/>
        <family val="2"/>
        <charset val="177"/>
        <scheme val="minor"/>
      </rPr>
      <t>, BOD, COD, סריקת מתכות כבדות, כלורידים, pH, דטרגנטים</t>
    </r>
  </si>
  <si>
    <r>
      <t xml:space="preserve">TSS, BOD, COD, כלורידים, נתרן, pH, בורון, דטרגנטים, שמנים ושומנים </t>
    </r>
    <r>
      <rPr>
        <sz val="11"/>
        <color rgb="FFFF0000"/>
        <rFont val="Arial"/>
        <family val="2"/>
        <scheme val="minor"/>
      </rPr>
      <t>(להתאים בהתאם להצהרה)</t>
    </r>
  </si>
  <si>
    <t>לא בתוכנית הנוכחית</t>
  </si>
  <si>
    <t>לא נדגם מעולם</t>
  </si>
  <si>
    <t>כן</t>
  </si>
  <si>
    <t>צירוף הסכמת מפעיל המט"ש:</t>
  </si>
  <si>
    <t>צירוף טענות המפעלים בעניין תוכנית הניטור:</t>
  </si>
  <si>
    <t>תאריך הגשת התכנית:</t>
  </si>
  <si>
    <t>שם עורך התכנית:</t>
  </si>
  <si>
    <t>מוסכים (מכונאות רכב) ותחנות רחיצה ללא מחזור מים</t>
  </si>
  <si>
    <t>אולמות אירועים, מסעדות, קניונים</t>
  </si>
  <si>
    <t>מפעלי מזון ומשקאות</t>
  </si>
  <si>
    <t>מפעל תעשייתי – מזון</t>
  </si>
  <si>
    <t>משחטות, בתי מטבחיים, בתי נחירה, עיבוד דגים</t>
  </si>
  <si>
    <t>טקסטיל כולל הלבנה ו/או צביעה</t>
  </si>
  <si>
    <t>טקסטיל ללא הלבנה/צביעה</t>
  </si>
  <si>
    <t>מפעלי ציפוי מתכות וטיפול פני שטח</t>
  </si>
  <si>
    <t>מפעל ביטחוני המייצר, מעבד או משתמש בחומר נפץ</t>
  </si>
  <si>
    <t>מכבסות עם ניקוי יבש</t>
  </si>
  <si>
    <t>מכבסות ללא ניקוי יבש</t>
  </si>
  <si>
    <t>תחנות תדלוק</t>
  </si>
  <si>
    <t>רפת, חזיריה או לול</t>
  </si>
  <si>
    <t>מפעלי עיבוד עורות/בורסקאות</t>
  </si>
  <si>
    <t>תחנות מעבר (אשפה)</t>
  </si>
  <si>
    <t>תחנות מעבר (חומרים מסוכנים)</t>
  </si>
  <si>
    <t>בתי דפוס</t>
  </si>
  <si>
    <t>מפעלי כימיה  (צריכת מים קטנה מ-5000 מ"ק/שנה)</t>
  </si>
  <si>
    <t>מפעלי כימיה (צריכת מים גדולה מ-5000 מ"ק/שנה)</t>
  </si>
  <si>
    <t>קוסמטיקה ותמרוקים (צריכת מים קטנה מ- 1,000 מ"ק/שנה)</t>
  </si>
  <si>
    <t>קוסמטיקה ותמרוקים (צריכת מים גדולה מ- 1,000 מ"ק/שנה)</t>
  </si>
  <si>
    <t>בתי חולים</t>
  </si>
  <si>
    <t>בתי מלון</t>
  </si>
  <si>
    <t>X</t>
  </si>
  <si>
    <t>Y</t>
  </si>
  <si>
    <t>שוחה זרם יחיד</t>
  </si>
  <si>
    <t>ברז דיגום</t>
  </si>
  <si>
    <t>מיכל</t>
  </si>
  <si>
    <t>תא דיגום</t>
  </si>
  <si>
    <t>שם מט"ש קולט</t>
  </si>
  <si>
    <t>אין טיפול</t>
  </si>
  <si>
    <t>DAF</t>
  </si>
  <si>
    <t>איוד</t>
  </si>
  <si>
    <t>איוד מאולץ באמצעות לחץ/ריכוז</t>
  </si>
  <si>
    <t>אלקטרו דיאליזה</t>
  </si>
  <si>
    <t>החלפת יונים באמצעות שרפים</t>
  </si>
  <si>
    <t>הידרוליזה כימית</t>
  </si>
  <si>
    <t>הפרדה באמצעות גיבוש למצע</t>
  </si>
  <si>
    <t>הפרדה באמצעות סחרור</t>
  </si>
  <si>
    <t>הפרדה/הצפה באמצעות גז</t>
  </si>
  <si>
    <t>הפרדה/הצפה/שיקוע כימית</t>
  </si>
  <si>
    <t>הפרדה/הצפה/שיקוע כימית לזרחן</t>
  </si>
  <si>
    <t>חמצון כימי עם אוויר</t>
  </si>
  <si>
    <t>חמצון כימי עם מי חמצן</t>
  </si>
  <si>
    <t>טיפול אירובי</t>
  </si>
  <si>
    <t>טיפול אנאירובי</t>
  </si>
  <si>
    <t>טיפול ביולוגי להפחתת זרחן</t>
  </si>
  <si>
    <t>טיפול ביולוגי לתרכובות גופרית/מתכות כבדות</t>
  </si>
  <si>
    <t>טכניקות טיפול</t>
  </si>
  <si>
    <t>כיחוש</t>
  </si>
  <si>
    <t>כילוי</t>
  </si>
  <si>
    <t>מיצוי כימי</t>
  </si>
  <si>
    <t>מיצוי כימי ממברנלי</t>
  </si>
  <si>
    <t>מירבגים ביולוגים</t>
  </si>
  <si>
    <t>מפריד שמן-מים</t>
  </si>
  <si>
    <t>נטרול</t>
  </si>
  <si>
    <t>ניטריפיקציה</t>
  </si>
  <si>
    <t>סינון באמצעות חול</t>
  </si>
  <si>
    <t>סינון מכאני</t>
  </si>
  <si>
    <t>סינון ממברנאלי MF/UF</t>
  </si>
  <si>
    <t>סינון ממברנאלי NF/RO</t>
  </si>
  <si>
    <t>ספיחה באמצעות פחם פעיל/שרפים</t>
  </si>
  <si>
    <t>פלוקולציה- הפתתה</t>
  </si>
  <si>
    <t>קואגולציה</t>
  </si>
  <si>
    <t>קואגולציה חשמלית</t>
  </si>
  <si>
    <t>שיקוע גרביטציוני</t>
  </si>
  <si>
    <t>תא שיקוע לסדימנט/חול</t>
  </si>
  <si>
    <t>תיקון ערך הגבה</t>
  </si>
  <si>
    <r>
      <t xml:space="preserve">נכלל בתוכנית הניטור </t>
    </r>
    <r>
      <rPr>
        <sz val="11"/>
        <rFont val="Arial"/>
        <family val="2"/>
        <scheme val="minor"/>
      </rPr>
      <t>(יש לבחור מתוך רשימה)</t>
    </r>
  </si>
  <si>
    <r>
      <t xml:space="preserve">מגזר תעשייתי
</t>
    </r>
    <r>
      <rPr>
        <sz val="11"/>
        <rFont val="Arial"/>
        <family val="2"/>
        <scheme val="minor"/>
      </rPr>
      <t>(יש לבחור מתוך רשימה)</t>
    </r>
  </si>
  <si>
    <r>
      <t xml:space="preserve">מס' דיגומים מזערי בשנה ע"פ הכללים
</t>
    </r>
    <r>
      <rPr>
        <sz val="11"/>
        <rFont val="Arial"/>
        <family val="2"/>
        <scheme val="minor"/>
      </rPr>
      <t>(מילוי אוטומטי ע"פ האמור הכללים)</t>
    </r>
  </si>
  <si>
    <r>
      <t xml:space="preserve">תדירות דיגום שנתית מתוכננת
</t>
    </r>
    <r>
      <rPr>
        <sz val="11"/>
        <rFont val="Arial"/>
        <family val="2"/>
        <scheme val="minor"/>
      </rPr>
      <t>(יודגש ויוסבר בעמודת "הערות" במידה ושונה מהאמור בכללים)</t>
    </r>
  </si>
  <si>
    <r>
      <t xml:space="preserve">נקודת דיגום ע"פ הכללים
</t>
    </r>
    <r>
      <rPr>
        <sz val="11"/>
        <rFont val="Arial"/>
        <family val="2"/>
        <scheme val="minor"/>
      </rPr>
      <t>(מילוי אוטומטי ע"פ האמור הכללים)</t>
    </r>
  </si>
  <si>
    <r>
      <t xml:space="preserve">נקודת דיגום מתוכננת </t>
    </r>
    <r>
      <rPr>
        <sz val="11"/>
        <rFont val="Arial"/>
        <family val="2"/>
        <scheme val="minor"/>
      </rPr>
      <t>(יודגש ויוסבר בעמודת "הערות" במידה ושונה מהאמור בכללים)</t>
    </r>
  </si>
  <si>
    <r>
      <t xml:space="preserve">פרמטרים לבדיקה ע"פ הכללים
</t>
    </r>
    <r>
      <rPr>
        <sz val="11"/>
        <rFont val="Arial"/>
        <family val="2"/>
        <scheme val="minor"/>
      </rPr>
      <t>(מילוי אוטומטי ע"פ האמור בכללים)</t>
    </r>
  </si>
  <si>
    <r>
      <t xml:space="preserve">פרמטרים מתוכננים לבדיקה
</t>
    </r>
    <r>
      <rPr>
        <sz val="11"/>
        <rFont val="Arial"/>
        <family val="2"/>
        <scheme val="minor"/>
      </rPr>
      <t>(יודגש ויוסבר בעמודת "הערות" במידה ושונה מהאמור בכללים)</t>
    </r>
  </si>
  <si>
    <r>
      <t xml:space="preserve">סוג הדיגום </t>
    </r>
    <r>
      <rPr>
        <sz val="11"/>
        <rFont val="Arial"/>
        <family val="2"/>
        <scheme val="minor"/>
      </rPr>
      <t>(חטף ו/או מורכב )</t>
    </r>
  </si>
  <si>
    <r>
      <t xml:space="preserve">תדירות דיגום שנתית בתוכנית קודמת </t>
    </r>
    <r>
      <rPr>
        <sz val="11"/>
        <rFont val="Arial"/>
        <family val="2"/>
        <scheme val="minor"/>
      </rPr>
      <t xml:space="preserve">(למילוי עבור מפעלים בתדירות קטנה מ- 4 פעמים בשנה בתוכנית ניטור הנוכחית) </t>
    </r>
  </si>
  <si>
    <r>
      <rPr>
        <b/>
        <sz val="11"/>
        <rFont val="Arial"/>
        <family val="2"/>
        <scheme val="minor"/>
      </rPr>
      <t>שם הנקודה</t>
    </r>
    <r>
      <rPr>
        <sz val="11"/>
        <rFont val="Arial"/>
        <family val="2"/>
        <scheme val="minor"/>
      </rPr>
      <t xml:space="preserve"> </t>
    </r>
  </si>
  <si>
    <r>
      <rPr>
        <b/>
        <sz val="11"/>
        <rFont val="Arial"/>
        <family val="2"/>
        <scheme val="minor"/>
      </rPr>
      <t xml:space="preserve">תדירות דיגום בחודשים </t>
    </r>
    <r>
      <rPr>
        <sz val="11"/>
        <rFont val="Arial"/>
        <family val="2"/>
        <scheme val="minor"/>
      </rPr>
      <t>(ימולא ע"י ממונה סביבה)</t>
    </r>
  </si>
  <si>
    <t>אות עמודה</t>
  </si>
  <si>
    <t>שם עמודה</t>
  </si>
  <si>
    <t>תוכן עמודה</t>
  </si>
  <si>
    <t xml:space="preserve">הסבר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</si>
  <si>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</si>
  <si>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</si>
  <si>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</si>
  <si>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</si>
  <si>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</si>
  <si>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</si>
  <si>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</si>
  <si>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</si>
  <si>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</si>
  <si>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</si>
  <si>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</si>
  <si>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</si>
  <si>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</si>
  <si>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</si>
  <si>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</si>
  <si>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</si>
  <si>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</si>
  <si>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</si>
  <si>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</si>
  <si>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</si>
  <si>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</si>
  <si>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</si>
  <si>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</si>
  <si>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 xml:space="preserve">הקובץ מיועד לטעינה למערכת ולכן אין לשנות את מבנה הקובץ, יש למלא את תוכנית הניטור בהתאם למפורט מטה. </t>
  </si>
  <si>
    <t>ח.פ. מפעל</t>
  </si>
  <si>
    <t>ח.פ. מט"ש</t>
  </si>
  <si>
    <t>ח.פ. יצרן שפכים</t>
  </si>
  <si>
    <t>מספר הנקודה לדיווח למערכת (ימולא ע"י ממונה סביבה)</t>
  </si>
  <si>
    <t>Z</t>
  </si>
  <si>
    <t>AA</t>
  </si>
  <si>
    <t>נכלל בתוכנית הניטור (יש לבחור מתוך רשימה)</t>
  </si>
  <si>
    <t>מגזר תעשייתי
(יש לבחור מתוך רשימה)</t>
  </si>
  <si>
    <t>מס' דיגומים מזערי בשנה ע"פ הכללים
(מילוי אוטומטי ע"פ האמור הכללים)</t>
  </si>
  <si>
    <t>תדירות דיגום שנתית מתוכננת
(יודגש ויוסבר בעמודת "הערות" במידה ושונה מהאמור בכללים)</t>
  </si>
  <si>
    <t>נקודת דיגום ע"פ הכללים
(מילוי אוטומטי ע"פ האמור הכללים)</t>
  </si>
  <si>
    <t>נקודת דיגום מתוכננת (יודגש ויוסבר בעמודת "הערות" במידה ושונה מהאמור בכללים)</t>
  </si>
  <si>
    <t>פרמטרים לבדיקה ע"פ הכללים
(מילוי אוטומטי ע"פ האמור בכללים)</t>
  </si>
  <si>
    <t>פרמטרים מתוכננים לבדיקה
(יודגש ויוסבר בעמודת "הערות" במידה ושונה מהאמור בכללים)</t>
  </si>
  <si>
    <t>סוג הדיגום (חטף ו/או מורכב )</t>
  </si>
  <si>
    <t xml:space="preserve">תדירות דיגום שנתית בתוכנית קודמת (למילוי עבור מפעלים בתדירות קטנה מ- 4 פעמים בשנה בתוכנית ניטור הנוכחית) </t>
  </si>
  <si>
    <t xml:space="preserve">שם הנקודה </t>
  </si>
  <si>
    <t>תדירות דיגום בחודשים (ימולא ע"י ממונה סביבה)</t>
  </si>
  <si>
    <t>פירוט שם העסק</t>
  </si>
  <si>
    <t>לבחור מהרשימה</t>
  </si>
  <si>
    <t>כן/לא בתכנית הנוכחית/לא נדגם מעולם</t>
  </si>
  <si>
    <t>מגזר תעשייתי בהתאם לתוספת השלישית בכללי שפכי מפעלים</t>
  </si>
  <si>
    <t>כתובת המפעל</t>
  </si>
  <si>
    <t>צריכת מים שנתית (מ"ק)</t>
  </si>
  <si>
    <t>צריכת המים מהשנה האחרונה במ"ק</t>
  </si>
  <si>
    <t>במידה ואין נתונים מכל השנה ניתן לחשב לפי צריכה חודשית ממוצעת כפול 12</t>
  </si>
  <si>
    <t>צריכת המים יומית ממוצעת לפי צריכת המים השנתית לחלק בימי הפעילות בשנה של המפעל</t>
  </si>
  <si>
    <t>במידה ואין מידע על ימי הפעילות בשנה של המפעל ניתן לחשב לפי 247 ימי פעילות בשנה</t>
  </si>
  <si>
    <t>מס' דיגומים מזערי בהתאם לתוספת השלישית בכללי שפכי מפעלים</t>
  </si>
  <si>
    <t>מילוי אוטומטי</t>
  </si>
  <si>
    <t>מס' דיגומים מתוכנן בשנה</t>
  </si>
  <si>
    <t>יודגש ויוסבר בעמודת "הערות" במידה ושונה מהאמור בכללים</t>
  </si>
  <si>
    <t>זרם תעשייתי אחוד/זרם כללי</t>
  </si>
  <si>
    <t>נקודת דיגום מתוכננת</t>
  </si>
  <si>
    <t>רשימת פרמטרים לבדיקה בהתאם לתוספת השלישית בכללי שפכי מפעלים</t>
  </si>
  <si>
    <t>פרמטרים מתוכננים לבדיקה</t>
  </si>
  <si>
    <t>חטף/מורכב</t>
  </si>
  <si>
    <t>מס' דיגומים בשנה לפי תוכנית ניטור קודמת</t>
  </si>
  <si>
    <t>למילוי עבור מפעלים בתדירות קטנה מ- 4 פעמים בשנה בתוכנית ניטור הנוכחית</t>
  </si>
  <si>
    <t>הערות לתכנית הניטור</t>
  </si>
  <si>
    <t>במידה ונדרש לפי עמודות H, J, L</t>
  </si>
  <si>
    <t>שם תג לנקודת הדיגום</t>
  </si>
  <si>
    <t>ח.פ. של הפעל הנדגם</t>
  </si>
  <si>
    <t>שדה מספרי עד 9 ספרות</t>
  </si>
  <si>
    <t>סוג נקודת דיגום (יש לבחור מתוך רשימה)</t>
  </si>
  <si>
    <t>ברז דיגום/מיכל/שוחה זרם יחיד/תא דיגום</t>
  </si>
  <si>
    <t xml:space="preserve">תיאור נקודת דיגום מילוי טקסט חופשי </t>
  </si>
  <si>
    <t>פירוט מיקום נקודת הדיגום</t>
  </si>
  <si>
    <t>מס' חודשים לדיגום</t>
  </si>
  <si>
    <t>ימולא ע"י ממונה סביבה; לדוג': 3 = דיגום אחד כל שלושה חודשים</t>
  </si>
  <si>
    <t>ערך מספרי מ 125000 עד 285000</t>
  </si>
  <si>
    <t>ערך מספרי מ 378000 עד 805000</t>
  </si>
  <si>
    <t>שדה אורך (X) של נקודת הדיגום ברשת ישראל החדשה</t>
  </si>
  <si>
    <t>שדה רוחב (Y) של נקודת הדיגום ברשת ישראל החדשה</t>
  </si>
  <si>
    <t>ח.פ. של המט"ש קולט</t>
  </si>
  <si>
    <t>שם המט"ש הקולט</t>
  </si>
  <si>
    <t>ח.פ. של יצרן השפכים</t>
  </si>
  <si>
    <t>תהליך טיפול במפעל (יש לבחור מתוך רשימה)</t>
  </si>
  <si>
    <t>AB</t>
  </si>
  <si>
    <t>מספר אתר סביבתי של המפעל (ימולא ע"י ממונה סביבה)</t>
  </si>
  <si>
    <t>גרסה: מרץ 2020</t>
  </si>
  <si>
    <t>זרם תעשייתי  לאחר מתקן טיפול [בהתאם לצו השעה לרפתות]</t>
  </si>
  <si>
    <t>COD, כלורידים, נתרן, pH, חנקן קיילדל (TKN),  זרחן כללי, TSS, בורון [ללא בדיקת בורון ו- pH[</t>
  </si>
  <si>
    <t>מפריד שמן-מים, מאזן ערך הגבה p.H</t>
  </si>
  <si>
    <t>שני מפרידי שמן - מים, מאזן ערך הגבה p.H</t>
  </si>
  <si>
    <t>מתקן טיפול של טבת על בסיס קואגולציה פלוקוליציה</t>
  </si>
  <si>
    <t>מתקן טיפול לשפכי רפתות</t>
  </si>
  <si>
    <t>חטף מתוך דוגם מורכב המצוי במפעל</t>
  </si>
  <si>
    <t>זרם ספציפי לתוך שוחה</t>
  </si>
  <si>
    <t>מתקן טיפול לשפכי מפעל</t>
  </si>
  <si>
    <t>כלל הזרמים בשוחה</t>
  </si>
  <si>
    <t>זרם נשפך כמפל לשוחה</t>
  </si>
  <si>
    <t>ש 1</t>
  </si>
  <si>
    <t>דיגום חטף, צריכת חמצן כימית (COD), כלל מוצקים מרחפים (TSS), חנקן קלדהל (TKN), זרחן כ - P, הגבה (PH), שמנים ושומנים כללי, סולפיד מומס, כלורידים, נתרן, BOD, מוליכות חשמלית</t>
  </si>
  <si>
    <t>זרם תעשייתי לאחר מתקן טיפול</t>
  </si>
  <si>
    <t>דיגום חטף, צריכת חמצן כימית (COD), כלל מוצקים מרחפים (TSS), חנקן קלדהל (TKN), זרחן כ - P, כלורידים, נתרן</t>
  </si>
  <si>
    <t>צינור דיגום</t>
  </si>
  <si>
    <t>ש1</t>
  </si>
  <si>
    <t>עגול איכות הסביבה</t>
  </si>
  <si>
    <t>אחוזת פרידמן-עמותת יד אליעזר</t>
  </si>
  <si>
    <t>אולמי אדאו</t>
  </si>
  <si>
    <t>חצר המלכה</t>
  </si>
  <si>
    <t>ביכורים מזון ומאפה בע"מ (קייטרינג נוף עלית)</t>
  </si>
  <si>
    <t>טאו אירועים וכנסים</t>
  </si>
  <si>
    <t>טרוסא</t>
  </si>
  <si>
    <t>אולמי לארה</t>
  </si>
  <si>
    <t>א.צ. פסגות אירועים בעמ (הרמוניה בגן)</t>
  </si>
  <si>
    <t>הזרע ג'נטיקס</t>
  </si>
  <si>
    <t>מרשל איזוטופ</t>
  </si>
  <si>
    <t>תחנת הכוח IPM</t>
  </si>
  <si>
    <t>אורות י.מ אנרגיה בע"מ</t>
  </si>
  <si>
    <t>סקופ מתכות(מטבח)</t>
  </si>
  <si>
    <t>בסיס חצור</t>
  </si>
  <si>
    <t>באלירום</t>
  </si>
  <si>
    <t>ביוטכנולוגיה כללית</t>
  </si>
  <si>
    <t>מעבדות שרון</t>
  </si>
  <si>
    <t>עמגל כימיקלים</t>
  </si>
  <si>
    <t>ניצני הדר ייצור ושיווק מזון בע"מ</t>
  </si>
  <si>
    <t>בורטנשטיין</t>
  </si>
  <si>
    <t>השלושה שיווק למוסדות</t>
  </si>
  <si>
    <t>תנובה מרלוג כללי</t>
  </si>
  <si>
    <t>לחם תושיה</t>
  </si>
  <si>
    <t>מעדני בנצי דיגה</t>
  </si>
  <si>
    <t>חוות הבאפלו</t>
  </si>
  <si>
    <t>מחלבת ניר שמואלי</t>
  </si>
  <si>
    <t>ג.ת בן בקר</t>
  </si>
  <si>
    <t>רזל משה חי/ מ.מעדני עופר</t>
  </si>
  <si>
    <t>ולדמן ביח"ר לנקניק ומוצרי בשר</t>
  </si>
  <si>
    <t>מעדני הטלה והעגל</t>
  </si>
  <si>
    <t>איתנס' מאפים (עדרן לשעבר)</t>
  </si>
  <si>
    <t>מוצרי איכות אמריקאיים-בן אנד ג'ריס</t>
  </si>
  <si>
    <t>טנא נגה - תעשייתי בתוך מט"ש תימורים</t>
  </si>
  <si>
    <t>טנא נוגה - משרדים</t>
  </si>
  <si>
    <t>פאר הבשר והעוף</t>
  </si>
  <si>
    <t>הרמס דגים- סלמון</t>
  </si>
  <si>
    <t>הרמס דגים</t>
  </si>
  <si>
    <t>פאקא תעשיות</t>
  </si>
  <si>
    <t>טנא נוגה -בת וך שטח המפעל</t>
  </si>
  <si>
    <t>מצפא</t>
  </si>
  <si>
    <t>מעוף מעיין יסכה</t>
  </si>
  <si>
    <t>מעוף מעין יסכה שוחה 7א'</t>
  </si>
  <si>
    <t>פ.ל. קוסמטיקה</t>
  </si>
  <si>
    <t>רפת אורן קמה</t>
  </si>
  <si>
    <t>רפת אריה ריינהולד</t>
  </si>
  <si>
    <t>רפת דני ריינהולד</t>
  </si>
  <si>
    <t>רפת שותפות כהן רוזנברג</t>
  </si>
  <si>
    <t>רפת טנא</t>
  </si>
  <si>
    <t>רפת אריה נוי</t>
  </si>
  <si>
    <t>רפת שותפות ארגד</t>
  </si>
  <si>
    <t>רפת אהוד יופה</t>
  </si>
  <si>
    <t>רפת שיף</t>
  </si>
  <si>
    <t>רפת יונתן פרנק</t>
  </si>
  <si>
    <t>רפת אחיטוב וגיא גולן</t>
  </si>
  <si>
    <t>רפת אביאלי יניב</t>
  </si>
  <si>
    <t>צור חקלאות</t>
  </si>
  <si>
    <t>רפת חלב בשש</t>
  </si>
  <si>
    <t>רפת בן יהושוע</t>
  </si>
  <si>
    <t>רפת שותפות אבידן</t>
  </si>
  <si>
    <t>רפת שותפות הרגיא ושומרוני</t>
  </si>
  <si>
    <t>רפת כהנשטם</t>
  </si>
  <si>
    <t>רפת שותפות לוין</t>
  </si>
  <si>
    <t>רפת רענן כץ</t>
  </si>
  <si>
    <t>רפת עדי לוי</t>
  </si>
  <si>
    <t>רפת או.תו.תו. חלב</t>
  </si>
  <si>
    <t>רפת קנטור</t>
  </si>
  <si>
    <t>רפת חותם</t>
  </si>
  <si>
    <t>כנות ע.ר. - כפר הנוער כנות</t>
  </si>
  <si>
    <t>רפת ש.צ יעקבי</t>
  </si>
  <si>
    <t>רפת שותפות הדס</t>
  </si>
  <si>
    <t>רפת גורפינקל</t>
  </si>
  <si>
    <t>רפת הורוביץ</t>
  </si>
  <si>
    <t>רפת שותפות פרידלר</t>
  </si>
  <si>
    <t>רפת שותפות פרידמן</t>
  </si>
  <si>
    <t>רפת תבל</t>
  </si>
  <si>
    <t>רפת מונטה</t>
  </si>
  <si>
    <t>רפת יעקבי הניה</t>
  </si>
  <si>
    <t>רפת ניסים ריטן</t>
  </si>
  <si>
    <t>רפת שמעה מעודי</t>
  </si>
  <si>
    <t>רפת איתן אבידוב</t>
  </si>
  <si>
    <t>רפת ברסקי שותפות חלב</t>
  </si>
  <si>
    <t>רפת דן סטרשנוב</t>
  </si>
  <si>
    <t>רפת איתי גיל</t>
  </si>
  <si>
    <t>רפת יגאל כהן</t>
  </si>
  <si>
    <t>רפת סיישל (שלמה דרוויש)</t>
  </si>
  <si>
    <t>רפת שמחוני יוסף</t>
  </si>
  <si>
    <t>רפת דב שטיינבוים</t>
  </si>
  <si>
    <t>רפת ניר</t>
  </si>
  <si>
    <t>רפת שיא (אבי דרויש)</t>
  </si>
  <si>
    <t>רפת אליעזר שטיינברג</t>
  </si>
  <si>
    <t>רפת עמוס טהר</t>
  </si>
  <si>
    <t>רפת יוסף בוקובזה</t>
  </si>
  <si>
    <t>רפת אלי גלילי</t>
  </si>
  <si>
    <t>רפת עקיבא גלילי</t>
  </si>
  <si>
    <t>רפת אלי ג'ורנו</t>
  </si>
  <si>
    <t>רפת אברהם מסוארי</t>
  </si>
  <si>
    <t>רפת יונתן מסוארי</t>
  </si>
  <si>
    <t>רפת משה עוגן</t>
  </si>
  <si>
    <t>רפת מרים אריה</t>
  </si>
  <si>
    <t>רפת אברמוביץ</t>
  </si>
  <si>
    <t>אמרי בינה 15 ירושלים</t>
  </si>
  <si>
    <t>האדום 3, א.ת כנות</t>
  </si>
  <si>
    <t>האודם 2 א.ת כנות</t>
  </si>
  <si>
    <t>האודם 4 (מתחם ט.ב.) א.ת עד הלום אשדוד ת.ד. 8171</t>
  </si>
  <si>
    <t>הירוק 64, א.ת כנות</t>
  </si>
  <si>
    <t>המייסדים 21, ת.ד 1085, מזכרת בתיה</t>
  </si>
  <si>
    <t>שדרות מנחם בגין 43, גדרה</t>
  </si>
  <si>
    <t>ת.ד.7054 א.ת.כנות</t>
  </si>
  <si>
    <t>ד.נ שקמים ברורים 79837</t>
  </si>
  <si>
    <t>ת.ד 21154 תל אביב מיקוד 21154</t>
  </si>
  <si>
    <t>תחנת הכח באר טוביה אצל סימנס ; המלאכה 14, מיקוד 4809133 ; ראש העין</t>
  </si>
  <si>
    <t>א.ת עד הלום</t>
  </si>
  <si>
    <t>ת.ד 3 בני עייש</t>
  </si>
  <si>
    <t>משרד הביטחון/אגף אמו"ן/יחידת  מתוו"ה/ חטיבת הגנת הסביבה ותשתיות, קפלן 17, קומה  4 תל אביב 61909</t>
  </si>
  <si>
    <t>ת.ד 751 קרית אונו 55107</t>
  </si>
  <si>
    <t>ת.ד 571 קריית מלאכי</t>
  </si>
  <si>
    <t>ת.ד 832 אשדוד 7710602</t>
  </si>
  <si>
    <t>תנובה 2 א.ת באר טוביה</t>
  </si>
  <si>
    <t>א. ת עד הלום, רחוב היהלום 5, ת.ד 3138</t>
  </si>
  <si>
    <t>העומר 39 א.ת באר טוביה</t>
  </si>
  <si>
    <t>השקד 12 ת.ד 150 חבל א.ת מודיעין 7319900</t>
  </si>
  <si>
    <t>יגיע כפיים 21, ת.ד 300, פ"ת 4910201</t>
  </si>
  <si>
    <t>יהושע בן נון  72, תל אביב. מיקוד 62497.</t>
  </si>
  <si>
    <t>ליאוניד קנטרוביץ 13, ראשל"צ</t>
  </si>
  <si>
    <t>מושב ביצרון</t>
  </si>
  <si>
    <t>משק 92 מושב באר טוביה 83815</t>
  </si>
  <si>
    <t>עורף הנמל, ת.ד 4055, אשדוד</t>
  </si>
  <si>
    <t>רחוב דימונה 17, מיקוד 6731508 ; תל אביב ;</t>
  </si>
  <si>
    <t>רחוב הפלד 46 א.ת.חולון 58817</t>
  </si>
  <si>
    <t>ת.ד 1034 קריית מלאכי 83815</t>
  </si>
  <si>
    <t>ת.ד 13088, יבנה</t>
  </si>
  <si>
    <t>ת.ד 1325 קריית מלאכי</t>
  </si>
  <si>
    <t>ת.ד 497 קריית מלאכי 8310401</t>
  </si>
  <si>
    <t>ת.ד 497 קרית מלאכי מיקוד 8310401</t>
  </si>
  <si>
    <t>ת.ד 623 קרית מלאכי</t>
  </si>
  <si>
    <t>ת.ד 7035 א.ת כנות</t>
  </si>
  <si>
    <t>רחוב החרושת 30, ת.ד 142 ; קריית מלאכי</t>
  </si>
  <si>
    <t>רחוב תנובה 155, א.ת באר טוביה, ת.ד 932 קריית מלאכי</t>
  </si>
  <si>
    <t>רח' אדום 23 כנות ת.ד. 7072</t>
  </si>
  <si>
    <t>אביגדור</t>
  </si>
  <si>
    <t>אביגדור משק 27</t>
  </si>
  <si>
    <t>אביגדור משק 30</t>
  </si>
  <si>
    <t>אביגדור משק 54</t>
  </si>
  <si>
    <t>אביגדור משק 58</t>
  </si>
  <si>
    <t>אורות משק 52</t>
  </si>
  <si>
    <t>באר טוביה</t>
  </si>
  <si>
    <t>באר טוביה 83815</t>
  </si>
  <si>
    <t>באר טוביה משק 13</t>
  </si>
  <si>
    <t>באר טוביה משק 2+4</t>
  </si>
  <si>
    <t>באר טוביה משק 31</t>
  </si>
  <si>
    <t>באר טוביה משק 51</t>
  </si>
  <si>
    <t>באר טוביה משק 53</t>
  </si>
  <si>
    <t>באר טוביה משק 54</t>
  </si>
  <si>
    <t>באר טוביה משק 59</t>
  </si>
  <si>
    <t>באר טוביה משק 76</t>
  </si>
  <si>
    <t>באר טוביה משק 77</t>
  </si>
  <si>
    <t>ד.נ שקמים מיקוד 79869 תימורים</t>
  </si>
  <si>
    <t>כפר הנוער כנות</t>
  </si>
  <si>
    <t>כפר ורבורג</t>
  </si>
  <si>
    <t>כפר ורבורג משק 127</t>
  </si>
  <si>
    <t>כפר ורבורג משק 159</t>
  </si>
  <si>
    <t>כפר ורבורג משק 56</t>
  </si>
  <si>
    <t>כפר ורבורג משק 81</t>
  </si>
  <si>
    <t>מושב בצרון משק 105 מיקוד 60946 ת.ד 46</t>
  </si>
  <si>
    <t>מושב ינון משק 91</t>
  </si>
  <si>
    <t>משק 14 ניר בנים</t>
  </si>
  <si>
    <t>משק 31 ניר בנים</t>
  </si>
  <si>
    <t>משק 54 ניר בנים</t>
  </si>
  <si>
    <t>שביל החלב 53, ניר בנים</t>
  </si>
  <si>
    <t>גבעתי</t>
  </si>
  <si>
    <t>משק 1 גבעתי</t>
  </si>
  <si>
    <t>משק 49 גבעתי</t>
  </si>
  <si>
    <t>משק 54 גבעתי</t>
  </si>
  <si>
    <t>משק 61 גבעתי</t>
  </si>
  <si>
    <t>משק 74 גבעתי</t>
  </si>
  <si>
    <t>משק 98 גבעתי</t>
  </si>
  <si>
    <t>עזריקם משק 105</t>
  </si>
  <si>
    <t>עזריקם משק 19</t>
  </si>
  <si>
    <t>עזריקם משק 69</t>
  </si>
  <si>
    <t>עזריקם משק 71</t>
  </si>
  <si>
    <t>עזריקם משק 80</t>
  </si>
  <si>
    <t>שתולים משק 60</t>
  </si>
  <si>
    <t>שתולים משק 61</t>
  </si>
  <si>
    <t>שתולים משק 93</t>
  </si>
  <si>
    <t>מושב שתולים 64</t>
  </si>
  <si>
    <t>תלמי יחיאל</t>
  </si>
  <si>
    <t>דיגום חטף, צריכת חמצן כימית (COD), כלל מוצקים מרחפים (TSS), הגבה (PH), כלורידים, סריקת מתכות ב - ICP</t>
  </si>
  <si>
    <t>דיגום חטף, צריכת חמצן כימית (COD), כלל מוצקים מרחפים (TSS), הגבה (PH), שמנים ושומנים כללי, יחס VSS/TSS, VSS, כלורידים, BOD, סריקת מתכות ב - ICP, שמן מינרלי</t>
  </si>
  <si>
    <t>דיגום מורכב לפי זמן, כלורידים, נתרן</t>
  </si>
  <si>
    <t>דיגום מורכב לפי זמן, צריכת חמצן כימית (COD), כלל מוצקים מרחפים (TSS), חנקן קלדהל (TKN), זרחן כ - P, כלורידים, נתרן</t>
  </si>
  <si>
    <t>מורכב</t>
  </si>
  <si>
    <t>בור איגום</t>
  </si>
  <si>
    <t>תעלה</t>
  </si>
  <si>
    <t>זרם מפעלי לתוך שוחה מעורבת</t>
  </si>
  <si>
    <t>בצמוד לשער האחורי- כניסת ספקים, שוחה אחרונה במתחם האלם</t>
  </si>
  <si>
    <t>השוחה ממוקמת משמאל לכניסה לאולם, בגינה קטנה</t>
  </si>
  <si>
    <t>נקודת הדיגום נמצאת בחצר העמסה של הסחורה מתחת לסככה לאחר מפריד השמן</t>
  </si>
  <si>
    <t>נקודת הדיגום נמצאת מחוץ לשטח המפעל צמוד לחומה (ט.ב.) מול מפעל וולדמן תעשיות בשר</t>
  </si>
  <si>
    <t>נקודת הדיגום הכללית נמצאת במחסן של האולם</t>
  </si>
  <si>
    <t>נקודת הדיגום נמצאת מתחת לדק הנמצא מול שער הכניסה לאולם</t>
  </si>
  <si>
    <t>נמצאת מצד שמאל לשער כניסת ספקים לאחר מפריד השמן</t>
  </si>
  <si>
    <t>נקודת הדיגום נמצאת בחצר העמסה של הסחורה ליד הדחסן - בור ביוב מוגבה מהקרקע</t>
  </si>
  <si>
    <t>מיכל אגירה בסוף תהליך הטיפול בשפכים</t>
  </si>
  <si>
    <t>שוחת דיגום מסוג חופית הנמצאת ביציאה ממפריד השומנים העילי, בכניסה למפעל.</t>
  </si>
  <si>
    <t>יציאת שפכים מחדר האוכל - נקודת הדיגום נמצאת על הדשא משמאל לשער הכניסה למפעל ביציאה של חדר האוכל</t>
  </si>
  <si>
    <t>נקודת הדיגום נמצאת בתחנת הסניקה לפני החיבור לביוב היוצא לקיבוץ חצור</t>
  </si>
  <si>
    <t>נקודת הדיגום נמצאת בחלק האחורי של המפעל, לאחר מפריד השמן (פינת המבנה) השפכים מגיעים לשוחה במפל</t>
  </si>
  <si>
    <t>נקודת הדיגום נמצאת בחלק האחורי של המפעל ביציאה ממתקן הטיפול</t>
  </si>
  <si>
    <t>נקודת הדיגום נמצאת מאחורי "אולם רטובים" לאחר מתקן הטיפול ולפני החיבור לביוב הציבורי</t>
  </si>
  <si>
    <t>נמצאת על הכביש מול המפעל שוחה תעשייתית- מסומנת באדום</t>
  </si>
  <si>
    <t>מצד שמאל של הכניסה למפעל, ביציאה לאחר מפריד השמנים</t>
  </si>
  <si>
    <t>נקודת הדיגום נמצאת משמאל לשער הכניסה למפעל אחרי מפריד השמן ולפני החיבור לביוב הציבורי (ברחוב העומר)</t>
  </si>
  <si>
    <t>נקודת הדיגום נמצאת ליד מיכלי הגז מצד שמאל לשער הכניסה למפעל לאחר מתקן הטיפול</t>
  </si>
  <si>
    <t>צמוד לגדר ההיקפית בנקודה המרכזת את כלל שפכי המפעל</t>
  </si>
  <si>
    <t>נקודת הדיגום נמצאת בחלק האחורי של המפעל לאחר מפריד השמן מוקף בגדר כחולה ליד מיכל הגז</t>
  </si>
  <si>
    <t>נמצאת בחצר העמסה של המשאיות צמוד למדרכה מצד שמאל לכניסה</t>
  </si>
  <si>
    <t>נקודת הדיגום נמצאת לאחר מפריד השמן ולפני החיבור לביוב הציבורי ליד חממה לגידול ירקות</t>
  </si>
  <si>
    <t>נקודת הדיגום נמצאת מאחורי המחלבה ליד גמל מים וסככה קטנה – לאחר מפריד השמן.</t>
  </si>
  <si>
    <t>נקודת הדיגום נמצאת בחלק האחורי של המפעל לאחר מפריד השמנים</t>
  </si>
  <si>
    <t>נקודת הדיגום נמצאת בחלק האחורי של המפעל לאחר מפריד השמן</t>
  </si>
  <si>
    <t>משמאל לחנות המכר בחניה בשוחה הנמצאת באמצע הכביש לאחר חניית הנכים ( מול עמוד תאורה שני)</t>
  </si>
  <si>
    <t>נקודת הדיגום נמצאת מחוץ לשטח המפעל ברחוב הטלה והעגל צמוד לקיר של מחלקת ייצור נקניקים (מתחת לגמל מים)</t>
  </si>
  <si>
    <t>נמצאת מימין למבנה בשטח המפעל אחרי מפריד השמן ולפני החיבור לביוב הציבורי</t>
  </si>
  <si>
    <t>מימין למיכל כיבוי אש מתחת למדרגות מקדונלדס (ליד שער מעבר למשרדי תופאפ)</t>
  </si>
  <si>
    <t>נקודת הדיגום נמצאת בתוך מטש תימורים ביציאה מנקודת החיבור של הזרם התעשייתי של המפעל למכון הטיהור</t>
  </si>
  <si>
    <t>נקודת הדיגום נמצאת בתוך חדר שטיפה אחרי מפריד השמן.</t>
  </si>
  <si>
    <t>נמצאת על הכביש מימין לכניסה לחנות המפעל, לאחר מפריד השמנים</t>
  </si>
  <si>
    <t>נמצאת על המדרכה מימין לכניסה למפעל בעיקול הדרך לאחר מפריד השמן</t>
  </si>
  <si>
    <t>נקודת הדיגום נמצאת בחלק האחורי של המפעל ביציאה ממיכל הנירוסטה</t>
  </si>
  <si>
    <t>נמצאת על המדרכה ביציאה מהמפעל, ליד עמוד תאורה כחול. הנקודה מסומנת באיקס אדום.</t>
  </si>
  <si>
    <t>שוחה 7א, נמצאת מחוץ לשטח המפעל ליד שער כניסה אחורי</t>
  </si>
  <si>
    <t>נמצאת בחלק האחורי של המפעל (חצר) שוחת הביוב נמצאת ליד מדחסי אויר כחולים (יש לדגום מהמפל)</t>
  </si>
  <si>
    <t>לאחר מפריד השמנים מצד ימין למכון החליבה</t>
  </si>
  <si>
    <t>בתוך מכון החליבה מתחת למדרגות מתכת מתוך בור אגירה</t>
  </si>
  <si>
    <t>נקודת הדיגום נמצאת לאחר מפריד המוצקים בין המפריד למכון החליבה</t>
  </si>
  <si>
    <t>לאחר מפריד המוצקים ולפני החיבור לביוב הציבורי</t>
  </si>
  <si>
    <t>לאחר מפרידי המוצקים ולפני החיבור לביוב הציבורי</t>
  </si>
  <si>
    <t>נמצא ממול לרפת שוחת ביוב מכוסה בעפר</t>
  </si>
  <si>
    <t>לאחר מפריד המוצקים צינור יציאה כתום עם חץ לבן</t>
  </si>
  <si>
    <t>לאחר מפרידי המוצקים מתוך בור אגירה.</t>
  </si>
  <si>
    <t>לאחר מפריד המוצקים מתוך הבור האחרון לפני החיבור לביוב הציבורי. נמצא מצד שמאל לרפת</t>
  </si>
  <si>
    <t>לאחר מפריד המוצקים של הרפת בסמוך למכון החליבה</t>
  </si>
  <si>
    <t>ביציאה ממפריד המוצקים מתוך צינור כתום</t>
  </si>
  <si>
    <t>לאחר מפרידי המוצקים שוחת ביוב שחורה נמצאת בכניסה לבור הפרדת המוצקים מבטון</t>
  </si>
  <si>
    <t>לאחר מתקן הפרדת המוצקים.</t>
  </si>
  <si>
    <t>לאחר מפריד המוצקים מבטון מתוך השוחה לפני היציאה לביוב הציבורי</t>
  </si>
  <si>
    <t>מצד ימין של הרפת לאחר מפרידי השמנים בשוחה שמאחדת את כלל שפכי מכון החליבה</t>
  </si>
  <si>
    <t>שוחת ביוב מפלסטיק שאליה מגיעה המשאבה נמצאת משמאל לבית</t>
  </si>
  <si>
    <t>בחלק האחורי של הרפת מימין לבית המגורים לאחר מפרידי המוצקים. ליד מכולה</t>
  </si>
  <si>
    <t>בשוחת הביוב האחרונה לפני החיבור לביוב הציבורי. בשוחת המשאבה מסומן בפלסטיק כחול</t>
  </si>
  <si>
    <t>ביציאה ממפריד המוצקים מבטון לפני החיבור לביוב הציבורי</t>
  </si>
  <si>
    <t>צמוד למתקן החליבה בבור האחרון לאחר מפריד המוצקים</t>
  </si>
  <si>
    <t>נקודת הדיגום נמצאת בצד ימין של בית המגורים מתחת למתקן ייבוש בגדים. צינור שחור היצוא באמצעות משאבה</t>
  </si>
  <si>
    <t>נקודת הדיגום נמצאת לאחר מפריד המוצקים על משטח בטון לפני החיבור לביוב הציבורי</t>
  </si>
  <si>
    <t>ביציאה ממפריד השומנים שוחת דיגום כתומה</t>
  </si>
  <si>
    <t>במוצא מתקן הטיפול של ט.ב.ת</t>
  </si>
  <si>
    <t>ביציאה ממפריד המוצקים</t>
  </si>
  <si>
    <t>לאחר מפריד המוצקים משמאל לכניסה למכון החליבה שוחת פלסטיק שחורה</t>
  </si>
  <si>
    <t>בור ביוב פלסטיק שחור מאחורי מבנה השירותים</t>
  </si>
  <si>
    <t>לאחר מפריד השומנים קבור מתחת לאדמה מצד שמאל בכניסה למשק</t>
  </si>
  <si>
    <t>מצד ימין לכניסה למשרד הרפת לאחר מפריד המוצקים</t>
  </si>
  <si>
    <t>בסמוך למכון החליבה ליד חומת הבטון</t>
  </si>
  <si>
    <t>לאחר מפריד השומנים מול הרפת</t>
  </si>
  <si>
    <t>לאחר מפריד המוצקים משוחת דיגום(כרגע לא חשופה)</t>
  </si>
  <si>
    <t>מצד שמאל לכניסה לרפת שוחת ביוב מפלסטיק שחור</t>
  </si>
  <si>
    <t>לאחר מפריד המוצקים לפני החיבור לביוב הציבורי צינור כתום</t>
  </si>
  <si>
    <t>לאחר מפריד השמן ומכון החליבה בין הבתים שוחה מפלסטיק שחור</t>
  </si>
  <si>
    <t>מתחת לעץ תאנה בין שני הבתים(נקודה חסומה)</t>
  </si>
  <si>
    <t>מבור סניקה בתא השלישי של מפריד המוצקים</t>
  </si>
  <si>
    <t>לאחר מפריד המוצקים מצד ימין למיכלי הקירור.</t>
  </si>
  <si>
    <t>נקודת הדיגום נמצאת בבור הביוב השחור לאחר מפריד המוצקים בחלק האחורי של מיכלי החלב</t>
  </si>
  <si>
    <t>מימין למבנה המגורים בדשא (לבריכה מגיעים גם שפכים סניטאריים) ניתן לדגום את מכון החליבה בנפרד.</t>
  </si>
  <si>
    <t>נקודת הדיגום נמצאת מימין לכניסה למשק לצד הכביש (ליד תחנת אוטובוס)</t>
  </si>
  <si>
    <t>ליד מכלי הקירור לחלב לאחר מפריד המוצקים ומפריד הקש</t>
  </si>
  <si>
    <t>מימין לשביל הכניסה לרפת מול מכון החליבה, לאחר מפריד המוצקים</t>
  </si>
  <si>
    <t>בצד ימין של מתקן השקילה, בור ביוב שחור</t>
  </si>
  <si>
    <t>תחנת סניקה ביציאה מבור הפרדת מוצקים</t>
  </si>
  <si>
    <t>בחצר מאחורי הבית. אחרי מפריד השמן.</t>
  </si>
  <si>
    <t>שוחת ביוב שחורה ליד צמיגים מסומנת באיקס</t>
  </si>
  <si>
    <t>לאחר בור הפרדת מוצקים ולפני החיבור לביוב הציבורי</t>
  </si>
  <si>
    <t>לאחר מפריד המוצקים מתחת לעץ דקל מאחורי מכון החליבה</t>
  </si>
  <si>
    <t>בור איגום נוזלי מכון החליבה. נמצא בצמוד למכון החליבה</t>
  </si>
  <si>
    <t>לאחר מפריד המוצקים ליד מכון החליבה הישן</t>
  </si>
  <si>
    <t>בצמוד לבית מוקף בחביות כחולות</t>
  </si>
  <si>
    <t>שוחת ביוב שחורה מצד שמאל לכניסה לבית לאחר מפריד המוצקים</t>
  </si>
  <si>
    <t>נקודת הדיגום נמצאת בסמוך למכון החליבה מצד ימין</t>
  </si>
  <si>
    <t>לאחר מפריד המוצקים בכניסה לרפת מימין למיכלי החלב</t>
  </si>
  <si>
    <t>בתוך מכון החליבה מתוך בור אגירה</t>
  </si>
  <si>
    <t>מכון טיהור חצור</t>
  </si>
  <si>
    <t>מכון טיהור תימורים</t>
  </si>
  <si>
    <r>
      <t xml:space="preserve">דיגום חטף, צריכת חמצן כימית (COD), כלל מוצקים מרחפים (TSS), הגבה (PH), שמנים ושומנים כללי, כלורידים, נתרן, </t>
    </r>
    <r>
      <rPr>
        <b/>
        <sz val="12"/>
        <color rgb="FFFF0000"/>
        <rFont val="David"/>
        <family val="2"/>
      </rPr>
      <t>BOD</t>
    </r>
  </si>
  <si>
    <r>
      <t xml:space="preserve">דיגום חטף, צריכת חמצן כימית (COD), כלל מוצקים מרחפים (TSS), הגבה (PH), שמנים ושומנים כללי, כלורידים, נתרן, </t>
    </r>
    <r>
      <rPr>
        <b/>
        <sz val="12"/>
        <color rgb="FFFF0000"/>
        <rFont val="David"/>
        <family val="2"/>
      </rPr>
      <t>דטרגנטים רכים (אניוניים), BOD</t>
    </r>
  </si>
  <si>
    <r>
      <t xml:space="preserve">דיגום חטף, </t>
    </r>
    <r>
      <rPr>
        <sz val="12"/>
        <color rgb="FFFF0000"/>
        <rFont val="David"/>
        <family val="2"/>
      </rPr>
      <t>צריכת חמצן כימית (COD)</t>
    </r>
    <r>
      <rPr>
        <sz val="12"/>
        <color theme="1"/>
        <rFont val="David"/>
        <family val="2"/>
      </rPr>
      <t>, כלל מוצקים מרחפים (TSS), הגבה (PH), יחס VSS/TSS, VSS, סריקת מתכות ב - ICP, שמן מינרלי</t>
    </r>
  </si>
  <si>
    <r>
      <t xml:space="preserve">דיגום חטף, צריכת חמצן כימית (COD), כלל מוצקים מרחפים (TSS), הגבה (PH), שמנים ושומנים כללי, כלורידים, נתרן, </t>
    </r>
    <r>
      <rPr>
        <b/>
        <sz val="12"/>
        <color rgb="FFFF0000"/>
        <rFont val="David"/>
        <family val="2"/>
      </rPr>
      <t>דטרגנטים רכים (אניוניים)</t>
    </r>
    <r>
      <rPr>
        <sz val="12"/>
        <color theme="1"/>
        <rFont val="David"/>
        <family val="2"/>
      </rPr>
      <t xml:space="preserve">, </t>
    </r>
    <r>
      <rPr>
        <b/>
        <sz val="12"/>
        <color rgb="FFFF0000"/>
        <rFont val="David"/>
        <family val="2"/>
      </rPr>
      <t>BOD</t>
    </r>
  </si>
  <si>
    <r>
      <t>דיגום חטף, צריכת חמצן כימית (COD), כלל מוצקים מרחפים (TSS), חנקן קלדהל (TKN), זרחן כ - P, הגבה (PH), שמנים ושומנים כללי,</t>
    </r>
    <r>
      <rPr>
        <sz val="12"/>
        <color rgb="FFFF0000"/>
        <rFont val="David"/>
        <family val="2"/>
      </rPr>
      <t xml:space="preserve"> יחס VSS/TSS, VSS</t>
    </r>
    <r>
      <rPr>
        <sz val="12"/>
        <color theme="1"/>
        <rFont val="David"/>
        <family val="2"/>
      </rPr>
      <t>, כלורידים, נתרן</t>
    </r>
    <r>
      <rPr>
        <sz val="12"/>
        <color rgb="FFFF0000"/>
        <rFont val="David"/>
        <family val="2"/>
      </rPr>
      <t>, BOD, שמן מינרלי</t>
    </r>
  </si>
  <si>
    <r>
      <t>דיגום מורכב לפי זמן, צריכת חמצן כימית (COD), כלל מוצקים מרחפים (TSS), חנקן קלדהל (TKN), זרחן כ - P, הגבה (PH), כלל פחממנים הלוגנים מומסים (DOX),</t>
    </r>
    <r>
      <rPr>
        <sz val="12"/>
        <color rgb="FFFF0000"/>
        <rFont val="David"/>
        <family val="2"/>
      </rPr>
      <t xml:space="preserve"> יחס VSS/TSS, VSS</t>
    </r>
    <r>
      <rPr>
        <sz val="12"/>
        <color theme="1"/>
        <rFont val="David"/>
        <family val="2"/>
      </rPr>
      <t>, כלורידים, BOD, סריקת מתכות ב - ICP, שמן מינרלי</t>
    </r>
  </si>
  <si>
    <r>
      <t xml:space="preserve">דיגום חטף, צריכת חמצן כימית (COD), כלל מוצקים מרחפים (TSS), חנקן קלדהל (TKN), זרחן כ - P, הגבה (PH), שמנים ושומנים כללי, כלורידים, נתרן, </t>
    </r>
    <r>
      <rPr>
        <b/>
        <sz val="12"/>
        <color rgb="FFFF0000"/>
        <rFont val="David"/>
        <family val="2"/>
      </rPr>
      <t>BOD</t>
    </r>
  </si>
  <si>
    <r>
      <t>דיגום חטף צריכת חמצן כימית (COD), כלל מוצקים מרחפים (TSS), חנקן קלדהל (TKN), זרחן כ - P, הגבה (PH), כלל פחממנים הלוגנים מומסים (DOX),</t>
    </r>
    <r>
      <rPr>
        <sz val="12"/>
        <color rgb="FFFF0000"/>
        <rFont val="David"/>
        <family val="2"/>
      </rPr>
      <t xml:space="preserve"> יחס VSS/TSS, VSS</t>
    </r>
    <r>
      <rPr>
        <sz val="12"/>
        <color theme="1"/>
        <rFont val="David"/>
        <family val="2"/>
      </rPr>
      <t>, כלורידים, BOD, סריקת מתכות ב - ICP, שמן מינרלי</t>
    </r>
  </si>
  <si>
    <r>
      <t xml:space="preserve">דיגום מורכב לפי זמן, צריכת חמצן כימית (COD), כלל מוצקים מרחפים (TSS), חנקן קלדהל (TKN), זרחן כ - P, הגבה (PH), שמנים ושומנים כללי, כלורידים, נתרן, </t>
    </r>
    <r>
      <rPr>
        <b/>
        <sz val="12"/>
        <color rgb="FFFF0000"/>
        <rFont val="David"/>
        <family val="2"/>
      </rPr>
      <t>BOD</t>
    </r>
  </si>
  <si>
    <t>בהתאם להנחיות משרד להגנ"ס שהוסכמו בעבר</t>
  </si>
  <si>
    <r>
      <t xml:space="preserve">דיגום חטף, כלל מוצקים מרחפים (TSS), חנקן קלדהל (TKN), זרחן כ - P, הגבה (PH), כלל פחממנים הלוגנים מומסים (DOX), יחס VSS/TSS, VSS, סולפיד מומס, סולפאטים, כלורידים, סריקת מתכות ב - ICP, שמן מינרלי, </t>
    </r>
    <r>
      <rPr>
        <strike/>
        <sz val="12"/>
        <color theme="1"/>
        <rFont val="David"/>
        <family val="2"/>
      </rPr>
      <t>ציאנידים</t>
    </r>
  </si>
  <si>
    <r>
      <t xml:space="preserve">דיגום חטף, צריכת חמצן כימית (COD), כלל מוצקים מרחפים (TSS), חנקן קלדהל (TKN), זרחן כ - P, הגבה (PH), כלל פחממנים הלוגנים מומסים (DOX), יחס VSS/TSS, VSS, כלורידים, </t>
    </r>
    <r>
      <rPr>
        <b/>
        <sz val="12"/>
        <color rgb="FFFF0000"/>
        <rFont val="David"/>
        <family val="2"/>
      </rPr>
      <t>דטרגנטים רכים (אניוניים)</t>
    </r>
    <r>
      <rPr>
        <sz val="12"/>
        <color theme="1"/>
        <rFont val="David"/>
        <family val="2"/>
      </rPr>
      <t>, BOD, סריקת מתכות ב - ICP, שמן מינרלי</t>
    </r>
  </si>
  <si>
    <r>
      <t xml:space="preserve">דיגום חטף, צריכת חמצן כימית (COD), כלל מוצקים מרחפים (TSS), חנקן קלדהל (TKN), הגבה (PH), שמנים ושומנים כללי, כלורידים, BOD, סריקת מתכות ב - ICP, </t>
    </r>
    <r>
      <rPr>
        <sz val="12"/>
        <color rgb="FFFF0000"/>
        <rFont val="David"/>
        <family val="2"/>
      </rPr>
      <t>מוליכות חשמלית</t>
    </r>
  </si>
  <si>
    <t>הרפת נסגרה</t>
  </si>
  <si>
    <t>אומן</t>
  </si>
  <si>
    <t>המפעל נסגר</t>
  </si>
  <si>
    <t>מרקס חקלאות בע"מ</t>
  </si>
  <si>
    <t>רפת קורציג</t>
  </si>
  <si>
    <t>ת.א.ת טכנולוגיות</t>
  </si>
  <si>
    <t>המפעל אינו מזרים את שפכיו</t>
  </si>
  <si>
    <t>דינמיק תעשיות מגבונים</t>
  </si>
  <si>
    <t>המפעל העתיק את מיקומו למקום אחר</t>
  </si>
  <si>
    <t>בית אריזה חצור</t>
  </si>
  <si>
    <t>רפת מאיר פרידמן</t>
  </si>
  <si>
    <t>מבקשים להסיר מתוכנית הניטור לאלתר</t>
  </si>
  <si>
    <t>מבקשים לצמצם את תדירות הדיגום ל-2 בלבד</t>
  </si>
  <si>
    <t>הרפת נסגרה במהלך שנת הניטור 2022</t>
  </si>
  <si>
    <t>מבקשים לשנות את אופן הדיגום לחטף</t>
  </si>
  <si>
    <t>מבקשים להותיר את תדירות הדיגום כשהיתה בתוכנית הניטור עד כה</t>
  </si>
  <si>
    <t>הוחלט כי המפעל יידגם בשוחת הדיגום מחוץ לשטח המפעל בלבד - שוחה 7 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</si>
</sst>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1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b/>
      <sz val="14"/>
      <color rgb="FFC00000"/>
      <name val="Arial"/>
      <family val="2"/>
      <scheme val="minor"/>
    </font>
    <font>
      <sz val="14"/>
      <color rgb="FFC00000"/>
      <name val="Arial"/>
      <family val="2"/>
      <scheme val="minor"/>
    </font>
    <font>
      <sz val="11"/>
      <color rgb="FFC00000"/>
      <name val="Arial"/>
      <family val="2"/>
      <scheme val="minor"/>
    </font>
    <font>
      <sz val="12"/>
      <name val="David"/>
      <family val="2"/>
    </font>
    <font>
      <b/>
      <sz val="12"/>
      <color rgb="FFFF0000"/>
      <name val="David"/>
      <family val="2"/>
    </font>
    <font>
      <sz val="8"/>
      <name val="Arial"/>
      <family val="2"/>
      <charset val="177"/>
      <scheme val="minor"/>
    </font>
    <font>
      <b/>
      <sz val="12"/>
      <name val="David"/>
      <family val="2"/>
    </font>
    <font>
      <sz val="12"/>
      <color theme="1"/>
      <name val="David"/>
      <family val="2"/>
    </font>
    <font>
      <sz val="10"/>
      <color theme="1"/>
      <name val="David"/>
      <family val="2"/>
    </font>
    <font>
      <b/>
      <sz val="10"/>
      <color rgb="FFFF0000"/>
      <name val="David"/>
      <family val="2"/>
    </font>
    <font>
      <sz val="12"/>
      <color rgb="FFFF0000"/>
      <name val="David"/>
      <family val="2"/>
    </font>
    <font>
      <strike/>
      <sz val="12"/>
      <color theme="1"/>
      <name val="David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0" fillId="0" borderId="5" xfId="0" applyBorder="1" applyAlignment="1">
      <alignment horizontal="right" vertical="center" readingOrder="2"/>
    </xf>
    <xf numFmtId="0" fontId="0" fillId="0" borderId="5" xfId="0" applyBorder="1" applyAlignment="1">
      <alignment horizontal="right" vertical="center" wrapText="1" readingOrder="2"/>
    </xf>
    <xf numFmtId="0" fontId="1" fillId="3" borderId="5" xfId="0" applyFont="1" applyFill="1" applyBorder="1" applyAlignment="1">
      <alignment horizontal="right" vertical="center" readingOrder="2"/>
    </xf>
    <xf numFmtId="0" fontId="0" fillId="0" borderId="6" xfId="0" applyFill="1" applyBorder="1" applyAlignment="1">
      <alignment horizontal="right" vertical="center" readingOrder="2"/>
    </xf>
    <xf numFmtId="0" fontId="1" fillId="3" borderId="3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 applyProtection="1">
      <alignment wrapText="1"/>
      <protection locked="0"/>
    </xf>
    <xf numFmtId="0" fontId="0" fillId="0" borderId="4" xfId="0" applyFill="1" applyBorder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right" vertical="center"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</xf>
    <xf numFmtId="0" fontId="1" fillId="0" borderId="0" xfId="0" applyFont="1" applyBorder="1" applyAlignment="1" applyProtection="1">
      <alignment wrapText="1"/>
    </xf>
    <xf numFmtId="0" fontId="0" fillId="0" borderId="0" xfId="0" applyAlignment="1" applyProtection="1">
      <alignment horizontal="right" vertical="center" wrapText="1"/>
    </xf>
    <xf numFmtId="0" fontId="0" fillId="0" borderId="0" xfId="0" applyBorder="1" applyAlignment="1" applyProtection="1">
      <alignment vertical="center" wrapText="1"/>
    </xf>
    <xf numFmtId="0" fontId="5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Border="1"/>
    <xf numFmtId="0" fontId="0" fillId="4" borderId="0" xfId="0" applyFill="1" applyAlignment="1" applyProtection="1">
      <alignment vertical="center" wrapText="1"/>
      <protection locked="0"/>
    </xf>
    <xf numFmtId="0" fontId="1" fillId="4" borderId="3" xfId="0" applyFont="1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0" xfId="0" applyBorder="1" applyAlignment="1">
      <alignment horizontal="center"/>
    </xf>
    <xf numFmtId="0" fontId="7" fillId="0" borderId="0" xfId="0" applyFont="1" applyAlignment="1"/>
    <xf numFmtId="0" fontId="8" fillId="0" borderId="0" xfId="0" applyFont="1" applyAlignment="1"/>
    <xf numFmtId="0" fontId="9" fillId="0" borderId="0" xfId="0" applyFont="1"/>
    <xf numFmtId="0" fontId="0" fillId="0" borderId="0" xfId="0" applyAlignment="1">
      <alignment wrapText="1"/>
    </xf>
    <xf numFmtId="0" fontId="0" fillId="0" borderId="0" xfId="0" applyFill="1" applyBorder="1" applyAlignment="1">
      <alignment horizontal="right" vertical="center" wrapText="1" readingOrder="2"/>
    </xf>
    <xf numFmtId="0" fontId="10" fillId="0" borderId="5" xfId="0" applyFont="1" applyBorder="1" applyAlignment="1" applyProtection="1">
      <alignment horizontal="center" vertical="center" wrapText="1" readingOrder="2"/>
      <protection locked="0"/>
    </xf>
    <xf numFmtId="0" fontId="10" fillId="0" borderId="1" xfId="0" applyFont="1" applyBorder="1" applyAlignment="1" applyProtection="1">
      <alignment horizontal="center" vertical="center" wrapText="1" readingOrder="2"/>
      <protection locked="0"/>
    </xf>
    <xf numFmtId="0" fontId="10" fillId="0" borderId="1" xfId="0" applyFont="1" applyBorder="1" applyAlignment="1" applyProtection="1">
      <alignment horizontal="center" vertical="center" wrapText="1" readingOrder="2"/>
    </xf>
    <xf numFmtId="0" fontId="10" fillId="0" borderId="1" xfId="0" applyFont="1" applyBorder="1" applyAlignment="1" applyProtection="1">
      <alignment horizontal="right" vertical="center" wrapText="1" readingOrder="2"/>
    </xf>
    <xf numFmtId="0" fontId="10" fillId="0" borderId="9" xfId="0" applyFont="1" applyBorder="1" applyAlignment="1" applyProtection="1">
      <alignment horizontal="center" vertical="center" wrapText="1" readingOrder="2"/>
      <protection locked="0"/>
    </xf>
    <xf numFmtId="0" fontId="10" fillId="0" borderId="2" xfId="0" applyFont="1" applyBorder="1" applyAlignment="1" applyProtection="1">
      <alignment horizontal="center" vertical="center" wrapText="1" readingOrder="2"/>
      <protection locked="0"/>
    </xf>
    <xf numFmtId="0" fontId="10" fillId="0" borderId="5" xfId="0" applyFont="1" applyBorder="1" applyAlignment="1" applyProtection="1">
      <alignment horizontal="center" vertical="center" wrapText="1" readingOrder="2"/>
    </xf>
    <xf numFmtId="0" fontId="10" fillId="0" borderId="5" xfId="0" applyFont="1" applyBorder="1" applyAlignment="1" applyProtection="1">
      <alignment horizontal="right" vertical="center" wrapText="1" readingOrder="2"/>
    </xf>
    <xf numFmtId="0" fontId="10" fillId="0" borderId="10" xfId="0" applyFont="1" applyBorder="1" applyAlignment="1" applyProtection="1">
      <alignment horizontal="center" vertical="center" wrapText="1" readingOrder="2"/>
      <protection locked="0"/>
    </xf>
    <xf numFmtId="0" fontId="10" fillId="0" borderId="8" xfId="0" applyFont="1" applyBorder="1" applyAlignment="1" applyProtection="1">
      <alignment horizontal="center" vertical="center" wrapText="1" readingOrder="2"/>
      <protection locked="0"/>
    </xf>
    <xf numFmtId="0" fontId="10" fillId="0" borderId="5" xfId="0" applyFont="1" applyFill="1" applyBorder="1" applyAlignment="1" applyProtection="1">
      <alignment horizontal="center" vertical="center" wrapText="1" readingOrder="2"/>
      <protection locked="0"/>
    </xf>
    <xf numFmtId="1" fontId="10" fillId="0" borderId="1" xfId="0" applyNumberFormat="1" applyFont="1" applyBorder="1" applyAlignment="1" applyProtection="1">
      <alignment horizontal="center" vertical="center" wrapText="1" readingOrder="2"/>
      <protection locked="0"/>
    </xf>
    <xf numFmtId="1" fontId="10" fillId="0" borderId="2" xfId="0" applyNumberFormat="1" applyFont="1" applyBorder="1" applyAlignment="1" applyProtection="1">
      <alignment horizontal="center" vertical="center" wrapText="1" readingOrder="2"/>
      <protection locked="0"/>
    </xf>
    <xf numFmtId="1" fontId="10" fillId="0" borderId="5" xfId="0" applyNumberFormat="1" applyFont="1" applyBorder="1" applyAlignment="1" applyProtection="1">
      <alignment horizontal="center" vertical="center" wrapText="1" readingOrder="2"/>
      <protection locked="0"/>
    </xf>
    <xf numFmtId="0" fontId="10" fillId="0" borderId="5" xfId="0" applyFont="1" applyFill="1" applyBorder="1" applyAlignment="1" applyProtection="1">
      <alignment horizontal="right" vertical="center" wrapText="1" readingOrder="2"/>
      <protection locked="0"/>
    </xf>
    <xf numFmtId="0" fontId="10" fillId="0" borderId="5" xfId="0" applyFont="1" applyBorder="1" applyAlignment="1" applyProtection="1">
      <alignment horizontal="right" vertical="center" wrapText="1" readingOrder="2"/>
      <protection locked="0"/>
    </xf>
    <xf numFmtId="0" fontId="14" fillId="0" borderId="5" xfId="0" applyFont="1" applyBorder="1" applyAlignment="1">
      <alignment vertical="center" wrapText="1"/>
    </xf>
    <xf numFmtId="0" fontId="10" fillId="0" borderId="11" xfId="0" applyFont="1" applyFill="1" applyBorder="1" applyAlignment="1" applyProtection="1">
      <alignment horizontal="center" vertical="center" wrapText="1" readingOrder="2"/>
      <protection locked="0"/>
    </xf>
    <xf numFmtId="0" fontId="4" fillId="2" borderId="5" xfId="0" applyFont="1" applyFill="1" applyBorder="1" applyAlignment="1" applyProtection="1">
      <alignment vertical="center" wrapText="1"/>
      <protection locked="0"/>
    </xf>
    <xf numFmtId="0" fontId="4" fillId="4" borderId="5" xfId="0" applyFont="1" applyFill="1" applyBorder="1" applyAlignment="1" applyProtection="1">
      <alignment vertical="center" wrapText="1"/>
      <protection locked="0"/>
    </xf>
    <xf numFmtId="0" fontId="4" fillId="2" borderId="5" xfId="0" applyFont="1" applyFill="1" applyBorder="1" applyAlignment="1" applyProtection="1">
      <alignment vertical="center" wrapText="1"/>
    </xf>
    <xf numFmtId="0" fontId="4" fillId="2" borderId="5" xfId="0" applyFont="1" applyFill="1" applyBorder="1" applyAlignment="1" applyProtection="1">
      <alignment horizontal="right" vertical="center" wrapText="1"/>
    </xf>
    <xf numFmtId="0" fontId="4" fillId="2" borderId="5" xfId="0" applyFont="1" applyFill="1" applyBorder="1" applyAlignment="1" applyProtection="1">
      <alignment horizontal="right" vertical="center" wrapText="1"/>
      <protection locked="0"/>
    </xf>
    <xf numFmtId="0" fontId="6" fillId="4" borderId="5" xfId="0" applyFont="1" applyFill="1" applyBorder="1" applyAlignment="1" applyProtection="1">
      <alignment vertical="center" wrapText="1"/>
      <protection locked="0"/>
    </xf>
    <xf numFmtId="0" fontId="14" fillId="0" borderId="5" xfId="0" applyFont="1" applyBorder="1" applyAlignment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 readingOrder="2"/>
      <protection locked="0"/>
    </xf>
    <xf numFmtId="0" fontId="15" fillId="0" borderId="5" xfId="0" applyFont="1" applyBorder="1" applyAlignment="1">
      <alignment vertical="center" wrapText="1"/>
    </xf>
    <xf numFmtId="0" fontId="13" fillId="0" borderId="5" xfId="0" applyFont="1" applyBorder="1" applyAlignment="1" applyProtection="1">
      <alignment horizontal="center" vertical="center" wrapText="1" readingOrder="2"/>
      <protection locked="0"/>
    </xf>
    <xf numFmtId="0" fontId="17" fillId="0" borderId="5" xfId="0" applyFont="1" applyBorder="1" applyAlignment="1" applyProtection="1">
      <alignment horizontal="center" vertical="center" wrapText="1" readingOrder="2"/>
      <protection locked="0"/>
    </xf>
    <xf numFmtId="0" fontId="11" fillId="0" borderId="5" xfId="0" applyFont="1" applyBorder="1" applyAlignment="1" applyProtection="1">
      <alignment horizontal="center" vertical="center" wrapText="1" readingOrder="2"/>
    </xf>
    <xf numFmtId="0" fontId="13" fillId="0" borderId="5" xfId="0" applyFont="1" applyBorder="1" applyAlignment="1" applyProtection="1">
      <alignment horizontal="center" vertical="center" wrapText="1" readingOrder="2"/>
    </xf>
    <xf numFmtId="2" fontId="10" fillId="0" borderId="5" xfId="0" applyNumberFormat="1" applyFont="1" applyBorder="1" applyAlignment="1" applyProtection="1">
      <alignment horizontal="center" vertical="center" wrapText="1" readingOrder="2"/>
      <protection locked="0"/>
    </xf>
    <xf numFmtId="1" fontId="10" fillId="0" borderId="5" xfId="0" applyNumberFormat="1" applyFont="1" applyBorder="1" applyAlignment="1" applyProtection="1">
      <alignment horizontal="right" vertical="center" wrapText="1" readingOrder="2"/>
      <protection locked="0"/>
    </xf>
    <xf numFmtId="0" fontId="16" fillId="0" borderId="5" xfId="0" applyFont="1" applyBorder="1" applyAlignment="1" applyProtection="1">
      <alignment horizontal="center" vertical="center" wrapText="1" readingOrder="2"/>
      <protection locked="0"/>
    </xf>
    <xf numFmtId="0" fontId="11" fillId="0" borderId="5" xfId="0" applyFont="1" applyBorder="1" applyAlignment="1">
      <alignment horizontal="center" vertical="center" wrapText="1"/>
    </xf>
    <xf numFmtId="0" fontId="10" fillId="0" borderId="1" xfId="0" applyNumberFormat="1" applyFont="1" applyBorder="1" applyAlignment="1" applyProtection="1">
      <alignment horizontal="center" vertical="center" wrapText="1" readingOrder="2"/>
    </xf>
    <xf numFmtId="0" fontId="10" fillId="0" borderId="1" xfId="0" applyNumberFormat="1" applyFont="1" applyBorder="1" applyAlignment="1" applyProtection="1">
      <alignment horizontal="right" vertical="center" wrapText="1" readingOrder="2"/>
    </xf>
    <xf numFmtId="0" fontId="14" fillId="0" borderId="5" xfId="0" applyFont="1" applyBorder="1" applyAlignment="1">
      <alignment horizontal="center" vertical="center"/>
    </xf>
    <xf numFmtId="14" fontId="1" fillId="3" borderId="7" xfId="0" applyNumberFormat="1" applyFont="1" applyFill="1" applyBorder="1" applyAlignment="1" applyProtection="1">
      <alignment wrapText="1"/>
      <protection locked="0"/>
    </xf>
    <xf numFmtId="0" fontId="0" fillId="0" borderId="0" xfId="0" applyAlignment="1">
      <alignment horizontal="center" vertical="center"/>
    </xf>
    <xf numFmtId="0" fontId="17" fillId="0" borderId="5" xfId="0" applyFont="1" applyBorder="1" applyAlignment="1" applyProtection="1">
      <alignment horizontal="center" vertical="center" wrapText="1" readingOrder="2"/>
    </xf>
    <xf numFmtId="0" fontId="17" fillId="0" borderId="5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 readingOrder="2"/>
      <protection locked="0"/>
    </xf>
    <xf numFmtId="0" fontId="14" fillId="0" borderId="5" xfId="0" applyFont="1" applyFill="1" applyBorder="1" applyAlignment="1">
      <alignment vertical="center" wrapText="1"/>
    </xf>
  </cellXfs>
  <cellStyles count="1">
    <cellStyle name="Normal" xfId="0" builtinId="0"/>
  </cellStyles>
  <dxfs count="33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alignment horizontal="center" vertical="center" textRotation="0" wrapText="1" indent="0" justifyLastLine="0" shrinkToFit="0" readingOrder="2"/>
      <border diagonalUp="0" diagonalDown="0" outline="0">
        <left/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alignment horizontal="center" vertical="center" textRotation="0" wrapText="1" indent="0" justifyLastLine="0" shrinkToFit="0" readingOrder="2"/>
      <border diagonalUp="0" diagonalDown="0" outline="0">
        <left/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numFmt numFmtId="0" formatCode="General"/>
      <alignment horizontal="right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numFmt numFmtId="0" formatCode="General"/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numFmt numFmtId="0" formatCode="General"/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numFmt numFmtId="1" formatCode="0"/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right style="medium">
          <color indexed="64"/>
        </right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alignment horizontal="center" vertical="center" textRotation="0" wrapText="1" indent="0" justifyLastLine="0" shrinkToFit="0" readingOrder="2"/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AB297" totalsRowShown="0" headerRowDxfId="32" dataDxfId="31" tableBorderDxfId="30">
  <autoFilter ref="A5:AB297" xr:uid="{00000000-0009-0000-0100-000001000000}"/>
  <tableColumns count="28">
    <tableColumn id="1" xr3:uid="{00000000-0010-0000-0000-000001000000}" name="שם בית העסק" dataDxfId="29"/>
    <tableColumn id="2" xr3:uid="{00000000-0010-0000-0000-000002000000}" name="נכלל בתוכנית הניטור (יש לבחור מתוך רשימה)" dataDxfId="28"/>
    <tableColumn id="3" xr3:uid="{00000000-0010-0000-0000-000003000000}" name="מגזר תעשייתי_x000a_(יש לבחור מתוך רשימה)" dataDxfId="27"/>
    <tableColumn id="4" xr3:uid="{00000000-0010-0000-0000-000004000000}" name="כתובת" dataDxfId="26"/>
    <tableColumn id="5" xr3:uid="{00000000-0010-0000-0000-000005000000}" name="צריכת מים שנתית (מ&quot;ק)" dataDxfId="25"/>
    <tableColumn id="6" xr3:uid="{00000000-0010-0000-0000-000006000000}" name="צריכת מים יומית ממוצעת (מ&quot;ק)" dataDxfId="24">
      <calculatedColumnFormula>Table1[[#This Row],[צריכת מים שנתית (מ"ק)]]/365</calculatedColumnFormula>
    </tableColumn>
    <tableColumn id="7" xr3:uid="{00000000-0010-0000-0000-000007000000}" name="מס' דיגומים מזערי בשנה ע&quot;פ הכללים_x000a_(מילוי אוטומטי ע&quot;פ האמור הכללים)" dataDxfId="23">
      <calculatedColumnFormula>VLOOKUP('תכנית ניטור בסיסית'!C6,'תוספת שלישית בכללים'!$A$2:$D$25,2,FALSE)</calculatedColumnFormula>
    </tableColumn>
    <tableColumn id="8" xr3:uid="{00000000-0010-0000-0000-000008000000}" name="תדירות דיגום שנתית מתוכננת_x000a_(יודגש ויוסבר בעמודת &quot;הערות&quot; במידה ושונה מהאמור בכללים)" dataDxfId="22"/>
    <tableColumn id="9" xr3:uid="{00000000-0010-0000-0000-000009000000}" name="נקודת דיגום ע&quot;פ הכללים_x000a_(מילוי אוטומטי ע&quot;פ האמור הכללים)" dataDxfId="21">
      <calculatedColumnFormula>VLOOKUP('תכנית ניטור בסיסית'!C6,'תוספת שלישית בכללים'!$A$2:$D$25,3,FALSE)</calculatedColumnFormula>
    </tableColumn>
    <tableColumn id="10" xr3:uid="{00000000-0010-0000-0000-00000A000000}" name="נקודת דיגום מתוכננת (יודגש ויוסבר בעמודת &quot;הערות&quot; במידה ושונה מהאמור בכללים)" dataDxfId="20"/>
    <tableColumn id="11" xr3:uid="{00000000-0010-0000-0000-00000B000000}" name="פרמטרים לבדיקה ע&quot;פ הכללים_x000a_(מילוי אוטומטי ע&quot;פ האמור בכללים)" dataDxfId="19">
      <calculatedColumnFormula>VLOOKUP(C6,'תוספת שלישית בכללים'!$A$2:$D$25,4,FALSE)</calculatedColumnFormula>
    </tableColumn>
    <tableColumn id="12" xr3:uid="{00000000-0010-0000-0000-00000C000000}" name="פרמטרים מתוכננים לבדיקה_x000a_(יודגש ויוסבר בעמודת &quot;הערות&quot; במידה ושונה מהאמור בכללים)" dataDxfId="18"/>
    <tableColumn id="13" xr3:uid="{00000000-0010-0000-0000-00000D000000}" name="סוג הדיגום (חטף ו/או מורכב )" dataDxfId="17"/>
    <tableColumn id="14" xr3:uid="{00000000-0010-0000-0000-00000E000000}" name="תדירות דיגום שנתית בתוכנית קודמת (למילוי עבור מפעלים בתדירות קטנה מ- 4 פעמים בשנה בתוכנית ניטור הנוכחית) " dataDxfId="16"/>
    <tableColumn id="15" xr3:uid="{00000000-0010-0000-0000-00000F000000}" name="הערות" dataDxfId="15"/>
    <tableColumn id="16" xr3:uid="{00000000-0010-0000-0000-000010000000}" name="שם הנקודה " dataDxfId="14"/>
    <tableColumn id="17" xr3:uid="{00000000-0010-0000-0000-000011000000}" name="ח.פ. מפעל" dataDxfId="13"/>
    <tableColumn id="18" xr3:uid="{00000000-0010-0000-0000-000012000000}" name="סוג נקודת דיגום (יש לבחור מתוך רשימה)" dataDxfId="12"/>
    <tableColumn id="19" xr3:uid="{00000000-0010-0000-0000-000013000000}" name="תיאור נקודת דיגום מילוי טקסט חופשי " dataDxfId="11"/>
    <tableColumn id="20" xr3:uid="{00000000-0010-0000-0000-000014000000}" name="תדירות דיגום בחודשים (ימולא ע&quot;י ממונה סביבה)" dataDxfId="10"/>
    <tableColumn id="21" xr3:uid="{00000000-0010-0000-0000-000015000000}" name="X" dataDxfId="9"/>
    <tableColumn id="22" xr3:uid="{00000000-0010-0000-0000-000016000000}" name="Y" dataDxfId="8"/>
    <tableColumn id="23" xr3:uid="{00000000-0010-0000-0000-000017000000}" name="ח.פ. מט&quot;ש" dataDxfId="7"/>
    <tableColumn id="24" xr3:uid="{00000000-0010-0000-0000-000018000000}" name="שם מט&quot;ש קולט" dataDxfId="6"/>
    <tableColumn id="25" xr3:uid="{00000000-0010-0000-0000-000019000000}" name="תהליך טיפול במפעל (יש לבחור מתוך רשימה)" dataDxfId="5"/>
    <tableColumn id="27" xr3:uid="{00000000-0010-0000-0000-00001B000000}" name="ח.פ. יצרן שפכים" dataDxfId="4"/>
    <tableColumn id="28" xr3:uid="{00000000-0010-0000-0000-00001C000000}" name="מספר הנקודה לדיווח למערכת (ימולא ע&quot;י ממונה סביבה)" dataDxfId="3"/>
    <tableColumn id="26" xr3:uid="{00000000-0010-0000-0000-00001A000000}" name="מספר אתר סביבתי של המפעל (ימולא ע&quot;י ממונה סביבה)" dataDxfId="2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ת תוכנית ניטור בסיסית" altTextSummary="טבלת תוכנית ניטור בסיסית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3:D31" totalsRowShown="0">
  <autoFilter ref="A3:D31" xr:uid="{00000000-0009-0000-0100-000002000000}"/>
  <tableColumns count="4">
    <tableColumn id="1" xr3:uid="{00000000-0010-0000-0100-000001000000}" name="אות עמודה" dataDxfId="1"/>
    <tableColumn id="2" xr3:uid="{00000000-0010-0000-0100-000002000000}" name="שם עמודה" dataDxfId="0"/>
    <tableColumn id="5" xr3:uid="{00000000-0010-0000-0100-000005000000}" name="תוכן עמודה"/>
    <tableColumn id="4" xr3:uid="{00000000-0010-0000-0100-000004000000}" name="הסבר 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הסבר לטופס לפי עמודות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97"/>
  <sheetViews>
    <sheetView rightToLeft="1" tabSelected="1" zoomScale="70" zoomScaleNormal="70" workbookViewId="0">
      <pane ySplit="5" topLeftCell="A102" activePane="bottomLeft" state="frozen"/>
      <selection pane="bottomLeft" activeCell="O47" sqref="O47"/>
    </sheetView>
  </sheetViews>
  <sheetFormatPr defaultColWidth="9" defaultRowHeight="13.8" x14ac:dyDescent="0.25"/>
  <cols>
    <col min="1" max="1" width="22.3984375" style="9" customWidth="1"/>
    <col min="2" max="2" width="18.8984375" style="9" customWidth="1"/>
    <col min="3" max="3" width="21" style="9" bestFit="1" customWidth="1"/>
    <col min="4" max="4" width="20.8984375" style="9" bestFit="1" customWidth="1"/>
    <col min="5" max="5" width="13.5" style="9" bestFit="1" customWidth="1"/>
    <col min="6" max="6" width="13.19921875" style="9" customWidth="1"/>
    <col min="7" max="7" width="15.19921875" style="16" customWidth="1"/>
    <col min="8" max="8" width="14.8984375" style="9" customWidth="1"/>
    <col min="9" max="9" width="13.09765625" style="15" customWidth="1"/>
    <col min="10" max="10" width="18.3984375" style="10" customWidth="1"/>
    <col min="11" max="11" width="16.59765625" style="15" customWidth="1"/>
    <col min="12" max="12" width="31.69921875" style="9" customWidth="1"/>
    <col min="13" max="13" width="8.8984375" style="9" customWidth="1"/>
    <col min="14" max="14" width="16.296875" style="9" customWidth="1"/>
    <col min="15" max="18" width="15.3984375" style="9" customWidth="1"/>
    <col min="19" max="19" width="21.8984375" style="9" customWidth="1"/>
    <col min="20" max="24" width="15.3984375" style="9" customWidth="1"/>
    <col min="25" max="27" width="17.8984375" style="9" customWidth="1"/>
    <col min="28" max="28" width="15.3984375" style="9" customWidth="1"/>
    <col min="29" max="16384" width="9" style="9"/>
  </cols>
  <sheetData>
    <row r="1" spans="1:28" ht="28.2" thickBot="1" x14ac:dyDescent="0.3">
      <c r="A1" s="6" t="s">
        <v>41</v>
      </c>
      <c r="B1" s="68">
        <v>44896</v>
      </c>
      <c r="C1" s="8"/>
      <c r="D1" s="6" t="s">
        <v>39</v>
      </c>
      <c r="E1" s="7"/>
      <c r="F1" s="8"/>
      <c r="G1" s="13"/>
      <c r="H1" s="21" t="s">
        <v>211</v>
      </c>
    </row>
    <row r="2" spans="1:28" ht="28.2" thickBot="1" x14ac:dyDescent="0.3">
      <c r="A2" s="6" t="s">
        <v>42</v>
      </c>
      <c r="B2" s="7" t="s">
        <v>229</v>
      </c>
      <c r="C2" s="8"/>
      <c r="D2" s="6" t="s">
        <v>40</v>
      </c>
      <c r="E2" s="7"/>
      <c r="F2" s="8"/>
      <c r="G2" s="13"/>
    </row>
    <row r="3" spans="1:28" ht="14.4" thickBot="1" x14ac:dyDescent="0.3">
      <c r="A3" s="22"/>
      <c r="B3" s="7"/>
      <c r="C3" s="8"/>
      <c r="D3" s="6"/>
      <c r="E3" s="7"/>
      <c r="F3" s="8"/>
      <c r="G3" s="14"/>
      <c r="H3" s="11"/>
    </row>
    <row r="4" spans="1:28" x14ac:dyDescent="0.25">
      <c r="G4" s="13"/>
    </row>
    <row r="5" spans="1:28" ht="68.25" customHeight="1" x14ac:dyDescent="0.25">
      <c r="A5" s="48" t="s">
        <v>0</v>
      </c>
      <c r="B5" s="48" t="s">
        <v>111</v>
      </c>
      <c r="C5" s="48" t="s">
        <v>112</v>
      </c>
      <c r="D5" s="48" t="s">
        <v>1</v>
      </c>
      <c r="E5" s="49" t="s">
        <v>174</v>
      </c>
      <c r="F5" s="48" t="s">
        <v>2</v>
      </c>
      <c r="G5" s="50" t="s">
        <v>113</v>
      </c>
      <c r="H5" s="48" t="s">
        <v>114</v>
      </c>
      <c r="I5" s="51" t="s">
        <v>115</v>
      </c>
      <c r="J5" s="52" t="s">
        <v>116</v>
      </c>
      <c r="K5" s="51" t="s">
        <v>117</v>
      </c>
      <c r="L5" s="48" t="s">
        <v>118</v>
      </c>
      <c r="M5" s="48" t="s">
        <v>119</v>
      </c>
      <c r="N5" s="48" t="s">
        <v>120</v>
      </c>
      <c r="O5" s="48" t="s">
        <v>3</v>
      </c>
      <c r="P5" s="48" t="s">
        <v>121</v>
      </c>
      <c r="Q5" s="48" t="s">
        <v>151</v>
      </c>
      <c r="R5" s="48" t="s">
        <v>195</v>
      </c>
      <c r="S5" s="48" t="s">
        <v>197</v>
      </c>
      <c r="T5" s="53" t="s">
        <v>122</v>
      </c>
      <c r="U5" s="48" t="s">
        <v>66</v>
      </c>
      <c r="V5" s="48" t="s">
        <v>67</v>
      </c>
      <c r="W5" s="48" t="s">
        <v>152</v>
      </c>
      <c r="X5" s="48" t="s">
        <v>72</v>
      </c>
      <c r="Y5" s="48" t="s">
        <v>208</v>
      </c>
      <c r="Z5" s="53" t="s">
        <v>153</v>
      </c>
      <c r="AA5" s="53" t="s">
        <v>154</v>
      </c>
      <c r="AB5" s="53" t="s">
        <v>210</v>
      </c>
    </row>
    <row r="6" spans="1:28" ht="62.4" x14ac:dyDescent="0.25">
      <c r="A6" s="40" t="s">
        <v>230</v>
      </c>
      <c r="B6" s="30" t="s">
        <v>38</v>
      </c>
      <c r="C6" s="30" t="s">
        <v>44</v>
      </c>
      <c r="D6" s="46" t="s">
        <v>330</v>
      </c>
      <c r="E6" s="54">
        <v>3829</v>
      </c>
      <c r="F6" s="43">
        <f>Table1[[#This Row],[צריכת מים שנתית (מ"ק)]]/365</f>
        <v>10.490410958904109</v>
      </c>
      <c r="G6" s="36">
        <f>VLOOKUP('תכנית ניטור בסיסית'!C6,'תוספת שלישית בכללים'!$A$2:$D$25,2,FALSE)</f>
        <v>4</v>
      </c>
      <c r="H6" s="36">
        <v>4</v>
      </c>
      <c r="I6" s="36" t="str">
        <f>VLOOKUP('תכנית ניטור בסיסית'!C6,'תוספת שלישית בכללים'!$A$2:$D$25,3,FALSE)</f>
        <v>זרם כללי</v>
      </c>
      <c r="J6" s="36" t="s">
        <v>8</v>
      </c>
      <c r="K6" s="37" t="str">
        <f>VLOOKUP(C6,'תוספת שלישית בכללים'!$A$2:$D$25,4,FALSE)</f>
        <v>שמנים ושומנים,pH, COD, TSS, כלורידים, נתרן</v>
      </c>
      <c r="L6" s="46" t="s">
        <v>520</v>
      </c>
      <c r="M6" s="54" t="s">
        <v>13</v>
      </c>
      <c r="N6" s="31"/>
      <c r="O6" s="55"/>
      <c r="P6" s="30" t="s">
        <v>223</v>
      </c>
      <c r="Q6" s="30"/>
      <c r="R6" s="54" t="s">
        <v>219</v>
      </c>
      <c r="S6" s="30" t="s">
        <v>424</v>
      </c>
      <c r="T6" s="30"/>
      <c r="U6" s="54">
        <v>168416</v>
      </c>
      <c r="V6" s="54">
        <v>630177</v>
      </c>
      <c r="W6" s="54">
        <v>512837642</v>
      </c>
      <c r="X6" s="54" t="s">
        <v>518</v>
      </c>
      <c r="Y6" s="30"/>
      <c r="Z6" s="54">
        <v>500261334</v>
      </c>
      <c r="AA6" s="69" t="s">
        <v>12</v>
      </c>
      <c r="AB6" s="30" t="s">
        <v>12</v>
      </c>
    </row>
    <row r="7" spans="1:28" ht="62.4" x14ac:dyDescent="0.25">
      <c r="A7" s="40" t="s">
        <v>231</v>
      </c>
      <c r="B7" s="30" t="s">
        <v>38</v>
      </c>
      <c r="C7" s="30" t="s">
        <v>44</v>
      </c>
      <c r="D7" s="46" t="s">
        <v>331</v>
      </c>
      <c r="E7" s="30">
        <v>4355</v>
      </c>
      <c r="F7" s="43">
        <f>Table1[[#This Row],[צריכת מים שנתית (מ"ק)]]/365</f>
        <v>11.931506849315069</v>
      </c>
      <c r="G7" s="36">
        <f>VLOOKUP('תכנית ניטור בסיסית'!C7,'תוספת שלישית בכללים'!$A$2:$D$25,2,FALSE)</f>
        <v>4</v>
      </c>
      <c r="H7" s="30">
        <v>4</v>
      </c>
      <c r="I7" s="36" t="str">
        <f>VLOOKUP('תכנית ניטור בסיסית'!C7,'תוספת שלישית בכללים'!$A$2:$D$25,3,FALSE)</f>
        <v>זרם כללי</v>
      </c>
      <c r="J7" s="36" t="s">
        <v>8</v>
      </c>
      <c r="K7" s="37" t="str">
        <f>VLOOKUP(C7,'תוספת שלישית בכללים'!$A$2:$D$25,4,FALSE)</f>
        <v>שמנים ושומנים,pH, COD, TSS, כלורידים, נתרן</v>
      </c>
      <c r="L7" s="46" t="s">
        <v>520</v>
      </c>
      <c r="M7" s="54" t="s">
        <v>13</v>
      </c>
      <c r="N7" s="31"/>
      <c r="O7" s="55"/>
      <c r="P7" s="30" t="s">
        <v>223</v>
      </c>
      <c r="Q7" s="30">
        <v>515519312</v>
      </c>
      <c r="R7" s="54" t="s">
        <v>68</v>
      </c>
      <c r="S7" s="30" t="s">
        <v>425</v>
      </c>
      <c r="T7" s="30"/>
      <c r="U7" s="54">
        <v>177444</v>
      </c>
      <c r="V7" s="54">
        <v>634049</v>
      </c>
      <c r="W7" s="54">
        <v>512837642</v>
      </c>
      <c r="X7" s="54" t="s">
        <v>518</v>
      </c>
      <c r="Y7" s="30"/>
      <c r="Z7" s="54">
        <v>500261334</v>
      </c>
      <c r="AA7" s="69" t="s">
        <v>12</v>
      </c>
      <c r="AB7" s="30" t="s">
        <v>12</v>
      </c>
    </row>
    <row r="8" spans="1:28" ht="62.4" x14ac:dyDescent="0.25">
      <c r="A8" s="40" t="s">
        <v>232</v>
      </c>
      <c r="B8" s="30" t="s">
        <v>38</v>
      </c>
      <c r="C8" s="30" t="s">
        <v>44</v>
      </c>
      <c r="D8" s="46" t="s">
        <v>332</v>
      </c>
      <c r="E8" s="46">
        <v>32387.4</v>
      </c>
      <c r="F8" s="43">
        <f>Table1[[#This Row],[צריכת מים שנתית (מ"ק)]]/365</f>
        <v>88.732602739726033</v>
      </c>
      <c r="G8" s="36">
        <f>VLOOKUP('תכנית ניטור בסיסית'!C8,'תוספת שלישית בכללים'!$A$2:$D$25,2,FALSE)</f>
        <v>4</v>
      </c>
      <c r="H8" s="30">
        <v>4</v>
      </c>
      <c r="I8" s="36" t="str">
        <f>VLOOKUP('תכנית ניטור בסיסית'!C8,'תוספת שלישית בכללים'!$A$2:$D$25,3,FALSE)</f>
        <v>זרם כללי</v>
      </c>
      <c r="J8" s="36" t="s">
        <v>8</v>
      </c>
      <c r="K8" s="37" t="str">
        <f>VLOOKUP(C8,'תוספת שלישית בכללים'!$A$2:$D$25,4,FALSE)</f>
        <v>שמנים ושומנים,pH, COD, TSS, כלורידים, נתרן</v>
      </c>
      <c r="L8" s="46" t="s">
        <v>520</v>
      </c>
      <c r="M8" s="30" t="s">
        <v>13</v>
      </c>
      <c r="N8" s="55"/>
      <c r="O8" s="55" t="s">
        <v>547</v>
      </c>
      <c r="P8" s="30" t="s">
        <v>223</v>
      </c>
      <c r="Q8" s="67">
        <v>512810839</v>
      </c>
      <c r="R8" s="30" t="s">
        <v>421</v>
      </c>
      <c r="S8" s="30" t="s">
        <v>426</v>
      </c>
      <c r="T8" s="30"/>
      <c r="U8" s="54">
        <v>177479</v>
      </c>
      <c r="V8" s="54">
        <v>634333</v>
      </c>
      <c r="W8" s="54">
        <v>512837642</v>
      </c>
      <c r="X8" s="54" t="s">
        <v>518</v>
      </c>
      <c r="Y8" s="30"/>
      <c r="Z8" s="54">
        <v>500261334</v>
      </c>
      <c r="AA8" s="69" t="s">
        <v>12</v>
      </c>
      <c r="AB8" s="30" t="s">
        <v>12</v>
      </c>
    </row>
    <row r="9" spans="1:28" ht="62.4" x14ac:dyDescent="0.25">
      <c r="A9" s="40" t="s">
        <v>233</v>
      </c>
      <c r="B9" s="30" t="s">
        <v>38</v>
      </c>
      <c r="C9" s="30" t="s">
        <v>44</v>
      </c>
      <c r="D9" s="46" t="s">
        <v>333</v>
      </c>
      <c r="E9" s="46">
        <v>2647.6</v>
      </c>
      <c r="F9" s="43">
        <f>Table1[[#This Row],[צריכת מים שנתית (מ"ק)]]/365</f>
        <v>7.2536986301369861</v>
      </c>
      <c r="G9" s="36">
        <f>VLOOKUP('תכנית ניטור בסיסית'!C9,'תוספת שלישית בכללים'!$A$2:$D$25,2,FALSE)</f>
        <v>4</v>
      </c>
      <c r="H9" s="30">
        <v>4</v>
      </c>
      <c r="I9" s="36" t="str">
        <f>VLOOKUP('תכנית ניטור בסיסית'!C9,'תוספת שלישית בכללים'!$A$2:$D$25,3,FALSE)</f>
        <v>זרם כללי</v>
      </c>
      <c r="J9" s="55" t="s">
        <v>7</v>
      </c>
      <c r="K9" s="37" t="str">
        <f>VLOOKUP(C9,'תוספת שלישית בכללים'!$A$2:$D$25,4,FALSE)</f>
        <v>שמנים ושומנים,pH, COD, TSS, כלורידים, נתרן</v>
      </c>
      <c r="L9" s="46" t="s">
        <v>521</v>
      </c>
      <c r="M9" s="30" t="s">
        <v>13</v>
      </c>
      <c r="N9" s="55"/>
      <c r="O9" s="30"/>
      <c r="P9" s="30" t="s">
        <v>223</v>
      </c>
      <c r="Q9" s="30">
        <v>514229129</v>
      </c>
      <c r="R9" s="30" t="s">
        <v>222</v>
      </c>
      <c r="S9" s="30" t="s">
        <v>427</v>
      </c>
      <c r="T9" s="30"/>
      <c r="U9" s="54">
        <v>168330</v>
      </c>
      <c r="V9" s="54">
        <v>630242</v>
      </c>
      <c r="W9" s="54">
        <v>512837642</v>
      </c>
      <c r="X9" s="54" t="s">
        <v>518</v>
      </c>
      <c r="Y9" s="30"/>
      <c r="Z9" s="54">
        <v>500261334</v>
      </c>
      <c r="AA9" s="69" t="s">
        <v>12</v>
      </c>
      <c r="AB9" s="30" t="s">
        <v>12</v>
      </c>
    </row>
    <row r="10" spans="1:28" ht="118.2" customHeight="1" x14ac:dyDescent="0.25">
      <c r="A10" s="46" t="s">
        <v>234</v>
      </c>
      <c r="B10" s="30" t="s">
        <v>38</v>
      </c>
      <c r="C10" s="30" t="s">
        <v>44</v>
      </c>
      <c r="D10" s="46" t="s">
        <v>334</v>
      </c>
      <c r="E10" s="46" t="s">
        <v>12</v>
      </c>
      <c r="F10" s="43" t="e">
        <f>Table1[[#This Row],[צריכת מים שנתית (מ"ק)]]/365</f>
        <v>#VALUE!</v>
      </c>
      <c r="G10" s="36">
        <f>VLOOKUP('תכנית ניטור בסיסית'!C10,'תוספת שלישית בכללים'!$A$2:$D$25,2,FALSE)</f>
        <v>4</v>
      </c>
      <c r="H10" s="57">
        <v>4</v>
      </c>
      <c r="I10" s="36" t="str">
        <f>VLOOKUP('תכנית ניטור בסיסית'!C10,'תוספת שלישית בכללים'!$A$2:$D$25,3,FALSE)</f>
        <v>זרם כללי</v>
      </c>
      <c r="J10" s="36" t="s">
        <v>8</v>
      </c>
      <c r="K10" s="37" t="str">
        <f>VLOOKUP(C10,'תוספת שלישית בכללים'!$A$2:$D$25,4,FALSE)</f>
        <v>שמנים ושומנים,pH, COD, TSS, כלורידים, נתרן</v>
      </c>
      <c r="L10" s="46" t="s">
        <v>520</v>
      </c>
      <c r="M10" s="30" t="s">
        <v>13</v>
      </c>
      <c r="N10" s="55"/>
      <c r="O10" s="55"/>
      <c r="P10" s="30" t="s">
        <v>223</v>
      </c>
      <c r="Q10" s="30"/>
      <c r="R10" s="30" t="s">
        <v>68</v>
      </c>
      <c r="S10" s="46" t="s">
        <v>428</v>
      </c>
      <c r="T10" s="30"/>
      <c r="U10" s="54">
        <v>177356</v>
      </c>
      <c r="V10" s="54">
        <v>634016</v>
      </c>
      <c r="W10" s="54">
        <v>512837642</v>
      </c>
      <c r="X10" s="54" t="s">
        <v>518</v>
      </c>
      <c r="Y10" s="30"/>
      <c r="Z10" s="54">
        <v>500261334</v>
      </c>
      <c r="AA10" s="69" t="s">
        <v>12</v>
      </c>
      <c r="AB10" s="30" t="s">
        <v>12</v>
      </c>
    </row>
    <row r="11" spans="1:28" ht="62.4" x14ac:dyDescent="0.25">
      <c r="A11" s="40" t="s">
        <v>235</v>
      </c>
      <c r="B11" s="30" t="s">
        <v>38</v>
      </c>
      <c r="C11" s="30" t="s">
        <v>44</v>
      </c>
      <c r="D11" s="46" t="s">
        <v>335</v>
      </c>
      <c r="E11" s="46">
        <v>7076</v>
      </c>
      <c r="F11" s="43">
        <f>Table1[[#This Row],[צריכת מים שנתית (מ"ק)]]/365</f>
        <v>19.386301369863013</v>
      </c>
      <c r="G11" s="36">
        <f>VLOOKUP('תכנית ניטור בסיסית'!C11,'תוספת שלישית בכללים'!$A$2:$D$25,2,FALSE)</f>
        <v>4</v>
      </c>
      <c r="H11" s="57">
        <v>4</v>
      </c>
      <c r="I11" s="36" t="str">
        <f>VLOOKUP('תכנית ניטור בסיסית'!C11,'תוספת שלישית בכללים'!$A$2:$D$25,3,FALSE)</f>
        <v>זרם כללי</v>
      </c>
      <c r="J11" s="36" t="s">
        <v>8</v>
      </c>
      <c r="K11" s="37" t="str">
        <f>VLOOKUP(C11,'תוספת שלישית בכללים'!$A$2:$D$25,4,FALSE)</f>
        <v>שמנים ושומנים,pH, COD, TSS, כלורידים, נתרן</v>
      </c>
      <c r="L11" s="46" t="s">
        <v>520</v>
      </c>
      <c r="M11" s="30" t="s">
        <v>13</v>
      </c>
      <c r="N11" s="31"/>
      <c r="O11" s="55" t="s">
        <v>547</v>
      </c>
      <c r="P11" s="30" t="s">
        <v>223</v>
      </c>
      <c r="Q11" s="30">
        <v>514687896</v>
      </c>
      <c r="R11" s="30" t="s">
        <v>219</v>
      </c>
      <c r="S11" s="46" t="s">
        <v>429</v>
      </c>
      <c r="T11" s="30"/>
      <c r="U11" s="54">
        <v>177227</v>
      </c>
      <c r="V11" s="54">
        <v>634326</v>
      </c>
      <c r="W11" s="54">
        <v>512837642</v>
      </c>
      <c r="X11" s="54" t="s">
        <v>518</v>
      </c>
      <c r="Y11" s="30"/>
      <c r="Z11" s="54">
        <v>500261334</v>
      </c>
      <c r="AA11" s="69" t="s">
        <v>12</v>
      </c>
      <c r="AB11" s="30" t="s">
        <v>12</v>
      </c>
    </row>
    <row r="12" spans="1:28" ht="62.4" x14ac:dyDescent="0.25">
      <c r="A12" s="40" t="s">
        <v>236</v>
      </c>
      <c r="B12" s="30" t="s">
        <v>38</v>
      </c>
      <c r="C12" s="30" t="s">
        <v>44</v>
      </c>
      <c r="D12" s="46" t="s">
        <v>336</v>
      </c>
      <c r="E12" s="46">
        <v>13288</v>
      </c>
      <c r="F12" s="43">
        <f>Table1[[#This Row],[צריכת מים שנתית (מ"ק)]]/365</f>
        <v>36.405479452054792</v>
      </c>
      <c r="G12" s="36">
        <f>VLOOKUP('תכנית ניטור בסיסית'!C12,'תוספת שלישית בכללים'!$A$2:$D$25,2,FALSE)</f>
        <v>4</v>
      </c>
      <c r="H12" s="57">
        <v>4</v>
      </c>
      <c r="I12" s="36" t="str">
        <f>VLOOKUP('תכנית ניטור בסיסית'!C12,'תוספת שלישית בכללים'!$A$2:$D$25,3,FALSE)</f>
        <v>זרם כללי</v>
      </c>
      <c r="J12" s="36" t="s">
        <v>8</v>
      </c>
      <c r="K12" s="37" t="str">
        <f>VLOOKUP(C12,'תוספת שלישית בכללים'!$A$2:$D$25,4,FALSE)</f>
        <v>שמנים ושומנים,pH, COD, TSS, כלורידים, נתרן</v>
      </c>
      <c r="L12" s="46" t="s">
        <v>520</v>
      </c>
      <c r="M12" s="30" t="s">
        <v>13</v>
      </c>
      <c r="N12" s="55"/>
      <c r="O12" s="55"/>
      <c r="P12" s="30" t="s">
        <v>223</v>
      </c>
      <c r="Q12" s="30">
        <v>515298776</v>
      </c>
      <c r="R12" s="30" t="s">
        <v>68</v>
      </c>
      <c r="S12" s="30" t="s">
        <v>430</v>
      </c>
      <c r="T12" s="30"/>
      <c r="U12" s="54">
        <v>177384</v>
      </c>
      <c r="V12" s="54">
        <v>633899</v>
      </c>
      <c r="W12" s="54">
        <v>512837642</v>
      </c>
      <c r="X12" s="54" t="s">
        <v>518</v>
      </c>
      <c r="Y12" s="30"/>
      <c r="Z12" s="54">
        <v>500261334</v>
      </c>
      <c r="AA12" s="69" t="s">
        <v>12</v>
      </c>
      <c r="AB12" s="30" t="s">
        <v>12</v>
      </c>
    </row>
    <row r="13" spans="1:28" ht="62.4" x14ac:dyDescent="0.25">
      <c r="A13" s="40" t="s">
        <v>237</v>
      </c>
      <c r="B13" s="30" t="s">
        <v>38</v>
      </c>
      <c r="C13" s="30" t="s">
        <v>44</v>
      </c>
      <c r="D13" s="46" t="s">
        <v>337</v>
      </c>
      <c r="E13" s="46">
        <v>17076</v>
      </c>
      <c r="F13" s="43">
        <f>Table1[[#This Row],[צריכת מים שנתית (מ"ק)]]/365</f>
        <v>46.783561643835618</v>
      </c>
      <c r="G13" s="36">
        <f>VLOOKUP('תכנית ניטור בסיסית'!C13,'תוספת שלישית בכללים'!$A$2:$D$25,2,FALSE)</f>
        <v>4</v>
      </c>
      <c r="H13" s="30">
        <v>4</v>
      </c>
      <c r="I13" s="36" t="str">
        <f>VLOOKUP('תכנית ניטור בסיסית'!C13,'תוספת שלישית בכללים'!$A$2:$D$25,3,FALSE)</f>
        <v>זרם כללי</v>
      </c>
      <c r="J13" s="36" t="s">
        <v>8</v>
      </c>
      <c r="K13" s="37" t="str">
        <f>VLOOKUP(C13,'תוספת שלישית בכללים'!$A$2:$D$25,4,FALSE)</f>
        <v>שמנים ושומנים,pH, COD, TSS, כלורידים, נתרן</v>
      </c>
      <c r="L13" s="46" t="s">
        <v>520</v>
      </c>
      <c r="M13" s="30" t="s">
        <v>13</v>
      </c>
      <c r="N13" s="55"/>
      <c r="O13" s="55" t="s">
        <v>547</v>
      </c>
      <c r="P13" s="30" t="s">
        <v>223</v>
      </c>
      <c r="Q13" s="57">
        <v>515349900</v>
      </c>
      <c r="R13" s="30" t="s">
        <v>422</v>
      </c>
      <c r="S13" s="46" t="s">
        <v>431</v>
      </c>
      <c r="T13" s="30"/>
      <c r="U13" s="54">
        <v>177463</v>
      </c>
      <c r="V13" s="54">
        <v>634700</v>
      </c>
      <c r="W13" s="54">
        <v>512837642</v>
      </c>
      <c r="X13" s="54" t="s">
        <v>518</v>
      </c>
      <c r="Y13" s="30"/>
      <c r="Z13" s="54">
        <v>500261334</v>
      </c>
      <c r="AA13" s="69" t="s">
        <v>12</v>
      </c>
      <c r="AB13" s="30" t="s">
        <v>12</v>
      </c>
    </row>
    <row r="14" spans="1:28" ht="141.6" customHeight="1" x14ac:dyDescent="0.25">
      <c r="A14" s="40" t="s">
        <v>238</v>
      </c>
      <c r="B14" s="30" t="s">
        <v>38</v>
      </c>
      <c r="C14" s="30" t="s">
        <v>46</v>
      </c>
      <c r="D14" s="46" t="s">
        <v>338</v>
      </c>
      <c r="E14" s="46">
        <v>19745</v>
      </c>
      <c r="F14" s="43">
        <f>Table1[[#This Row],[צריכת מים שנתית (מ"ק)]]/365</f>
        <v>54.095890410958901</v>
      </c>
      <c r="G14" s="36">
        <f>VLOOKUP('תכנית ניטור בסיסית'!C14,'תוספת שלישית בכללים'!$A$2:$D$25,2,FALSE)</f>
        <v>4</v>
      </c>
      <c r="H14" s="30">
        <v>4</v>
      </c>
      <c r="I14" s="36" t="str">
        <f>VLOOKUP('תכנית ניטור בסיסית'!C14,'תוספת שלישית בכללים'!$A$2:$D$25,3,FALSE)</f>
        <v>זרם תעשייתי אחוד</v>
      </c>
      <c r="J14" s="70" t="s">
        <v>8</v>
      </c>
      <c r="K14" s="37" t="str">
        <f>VLOOKUP(C14,'תוספת שלישית בכללים'!$A$2:$D$25,4,FALSE)</f>
        <v>שמנים ושומנים, VSS, TSS, pH, COD, BOD5, כלורידים, נתרן, חנקן קיילדל (TKN), זרחן כללי, סריקת מתכות כבדות</v>
      </c>
      <c r="L14" s="46" t="s">
        <v>532</v>
      </c>
      <c r="M14" s="30" t="s">
        <v>13</v>
      </c>
      <c r="N14" s="55"/>
      <c r="O14" s="30"/>
      <c r="P14" s="30" t="s">
        <v>223</v>
      </c>
      <c r="Q14" s="30">
        <v>520044215</v>
      </c>
      <c r="R14" s="30" t="s">
        <v>222</v>
      </c>
      <c r="S14" s="46" t="s">
        <v>432</v>
      </c>
      <c r="T14" s="30"/>
      <c r="U14" s="54">
        <v>177872</v>
      </c>
      <c r="V14" s="54">
        <v>631216</v>
      </c>
      <c r="W14" s="54">
        <v>512837642</v>
      </c>
      <c r="X14" s="54" t="s">
        <v>518</v>
      </c>
      <c r="Y14" s="30"/>
      <c r="Z14" s="54">
        <v>500261334</v>
      </c>
      <c r="AA14" s="69">
        <v>195939</v>
      </c>
      <c r="AB14" s="30">
        <v>52053</v>
      </c>
    </row>
    <row r="15" spans="1:28" ht="139.19999999999999" customHeight="1" x14ac:dyDescent="0.25">
      <c r="A15" s="46" t="s">
        <v>239</v>
      </c>
      <c r="B15" s="55" t="s">
        <v>36</v>
      </c>
      <c r="C15" s="30" t="s">
        <v>11</v>
      </c>
      <c r="D15" s="46" t="s">
        <v>339</v>
      </c>
      <c r="E15" s="46">
        <v>25714</v>
      </c>
      <c r="F15" s="43">
        <f>Table1[[#This Row],[צריכת מים שנתית (מ"ק)]]/365</f>
        <v>70.449315068493149</v>
      </c>
      <c r="G15" s="36" t="str">
        <f>VLOOKUP('תכנית ניטור בסיסית'!C15,'תוספת שלישית בכללים'!$A$2:$D$25,2,FALSE)</f>
        <v>-</v>
      </c>
      <c r="H15" s="57">
        <v>4</v>
      </c>
      <c r="I15" s="36" t="str">
        <f>VLOOKUP('תכנית ניטור בסיסית'!C15,'תוספת שלישית בכללים'!$A$2:$D$25,3,FALSE)</f>
        <v>-</v>
      </c>
      <c r="J15" s="36" t="s">
        <v>8</v>
      </c>
      <c r="K15" s="37" t="str">
        <f>VLOOKUP(C15,'תוספת שלישית בכללים'!$A$2:$D$25,4,FALSE)</f>
        <v>-</v>
      </c>
      <c r="L15" s="46" t="s">
        <v>416</v>
      </c>
      <c r="M15" s="30" t="s">
        <v>13</v>
      </c>
      <c r="N15" s="55"/>
      <c r="O15" s="55" t="s">
        <v>544</v>
      </c>
      <c r="P15" s="30"/>
      <c r="Q15" s="30"/>
      <c r="R15" s="30"/>
      <c r="S15" s="46"/>
      <c r="T15" s="30"/>
      <c r="U15" s="54"/>
      <c r="V15" s="54"/>
      <c r="W15" s="54"/>
      <c r="X15" s="54"/>
      <c r="Y15" s="30"/>
      <c r="Z15" s="54"/>
      <c r="AA15" s="69"/>
      <c r="AB15" s="30"/>
    </row>
    <row r="16" spans="1:28" ht="46.8" x14ac:dyDescent="0.25">
      <c r="A16" s="46" t="s">
        <v>240</v>
      </c>
      <c r="B16" s="55" t="s">
        <v>36</v>
      </c>
      <c r="C16" s="30" t="s">
        <v>11</v>
      </c>
      <c r="D16" s="46" t="s">
        <v>340</v>
      </c>
      <c r="E16" s="46">
        <v>99322.7</v>
      </c>
      <c r="F16" s="43">
        <f>Table1[[#This Row],[צריכת מים שנתית (מ"ק)]]/365</f>
        <v>272.11698630136988</v>
      </c>
      <c r="G16" s="36" t="str">
        <f>VLOOKUP('תכנית ניטור בסיסית'!C16,'תוספת שלישית בכללים'!$A$2:$D$25,2,FALSE)</f>
        <v>-</v>
      </c>
      <c r="H16" s="57">
        <v>4</v>
      </c>
      <c r="I16" s="36" t="str">
        <f>VLOOKUP('תכנית ניטור בסיסית'!C16,'תוספת שלישית בכללים'!$A$2:$D$25,3,FALSE)</f>
        <v>-</v>
      </c>
      <c r="J16" s="36" t="s">
        <v>7</v>
      </c>
      <c r="K16" s="37" t="str">
        <f>VLOOKUP(C16,'תוספת שלישית בכללים'!$A$2:$D$25,4,FALSE)</f>
        <v>-</v>
      </c>
      <c r="L16" s="46"/>
      <c r="M16" s="30"/>
      <c r="N16" s="55"/>
      <c r="O16" s="55"/>
      <c r="P16" s="30"/>
      <c r="Q16" s="30"/>
      <c r="R16" s="54"/>
      <c r="S16" s="46"/>
      <c r="T16" s="30"/>
      <c r="U16" s="54"/>
      <c r="V16" s="54"/>
      <c r="W16" s="54"/>
      <c r="X16" s="54"/>
      <c r="Y16" s="30"/>
      <c r="Z16" s="54"/>
      <c r="AA16" s="69"/>
      <c r="AB16" s="30"/>
    </row>
    <row r="17" spans="1:28" ht="115.95" customHeight="1" x14ac:dyDescent="0.25">
      <c r="A17" s="46" t="s">
        <v>241</v>
      </c>
      <c r="B17" s="30" t="s">
        <v>38</v>
      </c>
      <c r="C17" s="30" t="s">
        <v>43</v>
      </c>
      <c r="D17" s="46" t="s">
        <v>341</v>
      </c>
      <c r="E17" s="46" t="s">
        <v>12</v>
      </c>
      <c r="F17" s="43" t="e">
        <f>Table1[[#This Row],[צריכת מים שנתית (מ"ק)]]/365</f>
        <v>#VALUE!</v>
      </c>
      <c r="G17" s="36">
        <f>VLOOKUP('תכנית ניטור בסיסית'!C17,'תוספת שלישית בכללים'!$A$2:$D$25,2,FALSE)</f>
        <v>4</v>
      </c>
      <c r="H17" s="30">
        <v>4</v>
      </c>
      <c r="I17" s="36" t="str">
        <f>VLOOKUP('תכנית ניטור בסיסית'!C17,'תוספת שלישית בכללים'!$A$2:$D$25,3,FALSE)</f>
        <v>זרם כללי</v>
      </c>
      <c r="J17" s="58" t="s">
        <v>7</v>
      </c>
      <c r="K17" s="37" t="str">
        <f>VLOOKUP(C17,'תוספת שלישית בכללים'!$A$2:$D$25,4,FALSE)</f>
        <v>pH, שמן מינרלי, סריקת מתכות כבדות, TSS, VSS, לתחנות רחיצה בלבד - דטרגנטים</v>
      </c>
      <c r="L17" s="46" t="s">
        <v>522</v>
      </c>
      <c r="M17" s="30" t="s">
        <v>13</v>
      </c>
      <c r="N17" s="55"/>
      <c r="O17" s="30"/>
      <c r="P17" s="30" t="s">
        <v>223</v>
      </c>
      <c r="Q17" s="30"/>
      <c r="R17" s="54" t="s">
        <v>71</v>
      </c>
      <c r="S17" s="46" t="s">
        <v>433</v>
      </c>
      <c r="T17" s="30"/>
      <c r="U17" s="54">
        <v>0</v>
      </c>
      <c r="V17" s="54">
        <v>0</v>
      </c>
      <c r="W17" s="54">
        <v>512837642</v>
      </c>
      <c r="X17" s="54" t="s">
        <v>518</v>
      </c>
      <c r="Y17" s="30"/>
      <c r="Z17" s="54">
        <v>500261334</v>
      </c>
      <c r="AA17" s="69" t="s">
        <v>12</v>
      </c>
      <c r="AB17" s="30" t="s">
        <v>12</v>
      </c>
    </row>
    <row r="18" spans="1:28" ht="120" customHeight="1" x14ac:dyDescent="0.25">
      <c r="A18" s="46" t="s">
        <v>242</v>
      </c>
      <c r="B18" s="30" t="s">
        <v>38</v>
      </c>
      <c r="C18" s="30" t="s">
        <v>44</v>
      </c>
      <c r="D18" s="46" t="s">
        <v>342</v>
      </c>
      <c r="E18" s="46">
        <v>7960</v>
      </c>
      <c r="F18" s="43">
        <f>Table1[[#This Row],[צריכת מים שנתית (מ"ק)]]/365</f>
        <v>21.80821917808219</v>
      </c>
      <c r="G18" s="36">
        <f>VLOOKUP('תכנית ניטור בסיסית'!C18,'תוספת שלישית בכללים'!$A$2:$D$25,2,FALSE)</f>
        <v>4</v>
      </c>
      <c r="H18" s="30">
        <v>4</v>
      </c>
      <c r="I18" s="36" t="str">
        <f>VLOOKUP('תכנית ניטור בסיסית'!C18,'תוספת שלישית בכללים'!$A$2:$D$25,3,FALSE)</f>
        <v>זרם כללי</v>
      </c>
      <c r="J18" s="58" t="s">
        <v>7</v>
      </c>
      <c r="K18" s="37" t="str">
        <f>VLOOKUP(C18,'תוספת שלישית בכללים'!$A$2:$D$25,4,FALSE)</f>
        <v>שמנים ושומנים,pH, COD, TSS, כלורידים, נתרן</v>
      </c>
      <c r="L18" s="46" t="s">
        <v>523</v>
      </c>
      <c r="M18" s="30" t="s">
        <v>13</v>
      </c>
      <c r="N18" s="55"/>
      <c r="O18" s="30"/>
      <c r="P18" s="30" t="s">
        <v>223</v>
      </c>
      <c r="Q18" s="30">
        <v>520037425</v>
      </c>
      <c r="R18" s="54" t="s">
        <v>219</v>
      </c>
      <c r="S18" s="30" t="s">
        <v>434</v>
      </c>
      <c r="T18" s="30"/>
      <c r="U18" s="54">
        <v>176843</v>
      </c>
      <c r="V18" s="54">
        <v>630689</v>
      </c>
      <c r="W18" s="54">
        <v>512837642</v>
      </c>
      <c r="X18" s="54" t="s">
        <v>518</v>
      </c>
      <c r="Y18" s="30"/>
      <c r="Z18" s="54">
        <v>500261334</v>
      </c>
      <c r="AA18" s="69" t="s">
        <v>12</v>
      </c>
      <c r="AB18" s="30" t="s">
        <v>12</v>
      </c>
    </row>
    <row r="19" spans="1:28" ht="137.4" customHeight="1" x14ac:dyDescent="0.25">
      <c r="A19" s="46" t="s">
        <v>243</v>
      </c>
      <c r="B19" s="30" t="s">
        <v>38</v>
      </c>
      <c r="C19" s="30" t="s">
        <v>11</v>
      </c>
      <c r="D19" s="46" t="s">
        <v>343</v>
      </c>
      <c r="E19" s="46">
        <v>183201</v>
      </c>
      <c r="F19" s="43">
        <f>Table1[[#This Row],[צריכת מים שנתית (מ"ק)]]/365</f>
        <v>501.9205479452055</v>
      </c>
      <c r="G19" s="36" t="str">
        <f>VLOOKUP('תכנית ניטור בסיסית'!C19,'תוספת שלישית בכללים'!$A$2:$D$25,2,FALSE)</f>
        <v>-</v>
      </c>
      <c r="H19" s="30">
        <v>4</v>
      </c>
      <c r="I19" s="36" t="str">
        <f>VLOOKUP('תכנית ניטור בסיסית'!C19,'תוספת שלישית בכללים'!$A$2:$D$25,3,FALSE)</f>
        <v>-</v>
      </c>
      <c r="J19" s="30" t="s">
        <v>8</v>
      </c>
      <c r="K19" s="37" t="str">
        <f>VLOOKUP(C19,'תוספת שלישית בכללים'!$A$2:$D$25,4,FALSE)</f>
        <v>-</v>
      </c>
      <c r="L19" s="46" t="s">
        <v>417</v>
      </c>
      <c r="M19" s="30" t="s">
        <v>13</v>
      </c>
      <c r="N19" s="55"/>
      <c r="O19" s="55"/>
      <c r="P19" s="30" t="s">
        <v>223</v>
      </c>
      <c r="Q19" s="30"/>
      <c r="R19" s="30" t="s">
        <v>222</v>
      </c>
      <c r="S19" s="30" t="s">
        <v>435</v>
      </c>
      <c r="T19" s="30"/>
      <c r="U19" s="54">
        <v>173804</v>
      </c>
      <c r="V19" s="54">
        <v>630491</v>
      </c>
      <c r="W19" s="54">
        <v>512837642</v>
      </c>
      <c r="X19" s="54" t="s">
        <v>518</v>
      </c>
      <c r="Y19" s="30"/>
      <c r="Z19" s="54">
        <v>500261334</v>
      </c>
      <c r="AA19" s="69" t="s">
        <v>12</v>
      </c>
      <c r="AB19" s="30" t="s">
        <v>12</v>
      </c>
    </row>
    <row r="20" spans="1:28" ht="93.6" x14ac:dyDescent="0.25">
      <c r="A20" s="73" t="s">
        <v>244</v>
      </c>
      <c r="B20" s="30" t="s">
        <v>38</v>
      </c>
      <c r="C20" s="30" t="s">
        <v>45</v>
      </c>
      <c r="D20" s="46" t="s">
        <v>344</v>
      </c>
      <c r="E20" s="46">
        <v>693</v>
      </c>
      <c r="F20" s="43">
        <f>Table1[[#This Row],[צריכת מים שנתית (מ"ק)]]/365</f>
        <v>1.8986301369863015</v>
      </c>
      <c r="G20" s="36">
        <f>VLOOKUP('תכנית ניטור בסיסית'!C20,'תוספת שלישית בכללים'!$A$2:$D$25,2,FALSE)</f>
        <v>4</v>
      </c>
      <c r="H20" s="36">
        <v>4</v>
      </c>
      <c r="I20" s="36" t="str">
        <f>VLOOKUP('תכנית ניטור בסיסית'!C20,'תוספת שלישית בכללים'!$A$2:$D$25,3,FALSE)</f>
        <v>זרם תעשייתי אחוד</v>
      </c>
      <c r="J20" s="30" t="s">
        <v>7</v>
      </c>
      <c r="K20" s="37" t="str">
        <f>VLOOKUP(C20,'תוספת שלישית בכללים'!$A$2:$D$25,4,FALSE)</f>
        <v>שמנים ושומנים, TSS, pH, COD, כלורידים, נתרן, חנקן קיילדל (TKN), זרחן כללי, סולפיד מומס (ביקבים)</v>
      </c>
      <c r="L20" s="46" t="s">
        <v>524</v>
      </c>
      <c r="M20" s="30" t="s">
        <v>13</v>
      </c>
      <c r="N20" s="55"/>
      <c r="O20" s="30"/>
      <c r="P20" s="30" t="s">
        <v>223</v>
      </c>
      <c r="Q20" s="30">
        <v>513106724</v>
      </c>
      <c r="R20" s="30" t="s">
        <v>69</v>
      </c>
      <c r="S20" s="30" t="s">
        <v>436</v>
      </c>
      <c r="T20" s="30"/>
      <c r="U20" s="54">
        <v>176235</v>
      </c>
      <c r="V20" s="54">
        <v>625255</v>
      </c>
      <c r="W20" s="54">
        <v>514019686</v>
      </c>
      <c r="X20" s="54" t="s">
        <v>519</v>
      </c>
      <c r="Y20" s="30"/>
      <c r="Z20" s="54">
        <v>500261334</v>
      </c>
      <c r="AA20" s="69" t="s">
        <v>12</v>
      </c>
      <c r="AB20" s="30" t="s">
        <v>12</v>
      </c>
    </row>
    <row r="21" spans="1:28" ht="156" x14ac:dyDescent="0.25">
      <c r="A21" s="46" t="s">
        <v>245</v>
      </c>
      <c r="B21" s="30" t="s">
        <v>38</v>
      </c>
      <c r="C21" s="30" t="s">
        <v>61</v>
      </c>
      <c r="D21" s="46" t="s">
        <v>345</v>
      </c>
      <c r="E21" s="46">
        <v>44264.9</v>
      </c>
      <c r="F21" s="61">
        <f>Table1[[#This Row],[צריכת מים שנתית (מ"ק)]]/365</f>
        <v>121.27369863013699</v>
      </c>
      <c r="G21" s="36">
        <f>VLOOKUP('תכנית ניטור בסיסית'!C21,'תוספת שלישית בכללים'!$A$2:$D$25,2,FALSE)</f>
        <v>12</v>
      </c>
      <c r="H21" s="59">
        <v>6</v>
      </c>
      <c r="I21" s="36" t="str">
        <f>VLOOKUP('תכנית ניטור בסיסית'!C21,'תוספת שלישית בכללים'!$A$2:$D$25,3,FALSE)</f>
        <v>זרם תעשייתי אחוד</v>
      </c>
      <c r="J21" s="36" t="s">
        <v>7</v>
      </c>
      <c r="K21" s="37" t="str">
        <f>VLOOKUP(C21,'תוספת שלישית בכללים'!$A$2:$D$25,4,FALSE)</f>
        <v>סריקת מתכות כבדות, COD ,BOD, שמן מינרלי, TSS, VSS , pH, פחמימנים הלוגנים מומסים (DOX), חנקן קיילדל (TKN), זרחן כללי, בדיקת חומרי הדברה לפי העניין, כלורידים</v>
      </c>
      <c r="L21" s="46" t="s">
        <v>525</v>
      </c>
      <c r="M21" s="30" t="s">
        <v>420</v>
      </c>
      <c r="N21" s="36"/>
      <c r="O21" s="55"/>
      <c r="P21" s="30" t="s">
        <v>223</v>
      </c>
      <c r="Q21" s="30">
        <v>510861370</v>
      </c>
      <c r="R21" s="54" t="s">
        <v>421</v>
      </c>
      <c r="S21" s="46" t="s">
        <v>437</v>
      </c>
      <c r="T21" s="30"/>
      <c r="U21" s="54">
        <v>176947</v>
      </c>
      <c r="V21" s="54">
        <v>626468</v>
      </c>
      <c r="W21" s="54">
        <v>514019686</v>
      </c>
      <c r="X21" s="54" t="s">
        <v>519</v>
      </c>
      <c r="Y21" s="30"/>
      <c r="Z21" s="54">
        <v>500261334</v>
      </c>
      <c r="AA21" s="69">
        <v>195905</v>
      </c>
      <c r="AB21" s="30">
        <v>144990</v>
      </c>
    </row>
    <row r="22" spans="1:28" ht="156" x14ac:dyDescent="0.25">
      <c r="A22" s="46" t="s">
        <v>246</v>
      </c>
      <c r="B22" s="30" t="s">
        <v>38</v>
      </c>
      <c r="C22" s="30" t="s">
        <v>61</v>
      </c>
      <c r="D22" s="46" t="s">
        <v>346</v>
      </c>
      <c r="E22" s="46">
        <v>80718</v>
      </c>
      <c r="F22" s="43">
        <f>Table1[[#This Row],[צריכת מים שנתית (מ"ק)]]/365</f>
        <v>221.14520547945204</v>
      </c>
      <c r="G22" s="36">
        <f>VLOOKUP('תכנית ניטור בסיסית'!C22,'תוספת שלישית בכללים'!$A$2:$D$25,2,FALSE)</f>
        <v>12</v>
      </c>
      <c r="H22" s="59">
        <v>6</v>
      </c>
      <c r="I22" s="36" t="str">
        <f>VLOOKUP('תכנית ניטור בסיסית'!C22,'תוספת שלישית בכללים'!$A$2:$D$25,3,FALSE)</f>
        <v>זרם תעשייתי אחוד</v>
      </c>
      <c r="J22" s="36" t="s">
        <v>7</v>
      </c>
      <c r="K22" s="37" t="str">
        <f>VLOOKUP(C22,'תוספת שלישית בכללים'!$A$2:$D$25,4,FALSE)</f>
        <v>סריקת מתכות כבדות, COD ,BOD, שמן מינרלי, TSS, VSS , pH, פחמימנים הלוגנים מומסים (DOX), חנקן קיילדל (TKN), זרחן כללי, בדיקת חומרי הדברה לפי העניין, כלורידים</v>
      </c>
      <c r="L22" s="46" t="s">
        <v>525</v>
      </c>
      <c r="M22" s="30" t="s">
        <v>420</v>
      </c>
      <c r="N22" s="55"/>
      <c r="O22" s="55"/>
      <c r="P22" s="30" t="s">
        <v>223</v>
      </c>
      <c r="Q22" s="30">
        <v>510761893</v>
      </c>
      <c r="R22" s="30" t="s">
        <v>219</v>
      </c>
      <c r="S22" s="46" t="s">
        <v>438</v>
      </c>
      <c r="T22" s="30"/>
      <c r="U22" s="54">
        <v>168028</v>
      </c>
      <c r="V22" s="54">
        <v>629899</v>
      </c>
      <c r="W22" s="54">
        <v>512837642</v>
      </c>
      <c r="X22" s="54" t="s">
        <v>518</v>
      </c>
      <c r="Y22" s="30"/>
      <c r="Z22" s="54">
        <v>500261334</v>
      </c>
      <c r="AA22" s="69">
        <v>195899</v>
      </c>
      <c r="AB22" s="30">
        <v>52195</v>
      </c>
    </row>
    <row r="23" spans="1:28" ht="156" x14ac:dyDescent="0.25">
      <c r="A23" s="46" t="s">
        <v>247</v>
      </c>
      <c r="B23" s="30" t="s">
        <v>38</v>
      </c>
      <c r="C23" s="30" t="s">
        <v>61</v>
      </c>
      <c r="D23" s="46" t="s">
        <v>347</v>
      </c>
      <c r="E23" s="46">
        <v>12209</v>
      </c>
      <c r="F23" s="43">
        <f>Table1[[#This Row],[צריכת מים שנתית (מ"ק)]]/365</f>
        <v>33.449315068493149</v>
      </c>
      <c r="G23" s="36">
        <f>VLOOKUP('תכנית ניטור בסיסית'!C23,'תוספת שלישית בכללים'!$A$2:$D$25,2,FALSE)</f>
        <v>12</v>
      </c>
      <c r="H23" s="64">
        <v>4</v>
      </c>
      <c r="I23" s="36" t="str">
        <f>VLOOKUP('תכנית ניטור בסיסית'!C23,'תוספת שלישית בכללים'!$A$2:$D$25,3,FALSE)</f>
        <v>זרם תעשייתי אחוד</v>
      </c>
      <c r="J23" s="36" t="s">
        <v>7</v>
      </c>
      <c r="K23" s="37" t="str">
        <f>VLOOKUP(C23,'תוספת שלישית בכללים'!$A$2:$D$25,4,FALSE)</f>
        <v>סריקת מתכות כבדות, COD ,BOD, שמן מינרלי, TSS, VSS , pH, פחמימנים הלוגנים מומסים (DOX), חנקן קיילדל (TKN), זרחן כללי, בדיקת חומרי הדברה לפי העניין, כלורידים</v>
      </c>
      <c r="L23" s="46" t="s">
        <v>527</v>
      </c>
      <c r="M23" s="30" t="s">
        <v>13</v>
      </c>
      <c r="N23" s="55"/>
      <c r="O23" s="55"/>
      <c r="P23" s="30" t="s">
        <v>223</v>
      </c>
      <c r="Q23" s="30">
        <v>511400434</v>
      </c>
      <c r="R23" s="54" t="s">
        <v>222</v>
      </c>
      <c r="S23" s="46" t="s">
        <v>439</v>
      </c>
      <c r="T23" s="30"/>
      <c r="U23" s="54">
        <v>176320</v>
      </c>
      <c r="V23" s="54">
        <v>625564</v>
      </c>
      <c r="W23" s="54">
        <v>514019686</v>
      </c>
      <c r="X23" s="54" t="s">
        <v>519</v>
      </c>
      <c r="Y23" s="30"/>
      <c r="Z23" s="54">
        <v>500261334</v>
      </c>
      <c r="AA23" s="69">
        <v>194720</v>
      </c>
      <c r="AB23" s="30">
        <v>52131</v>
      </c>
    </row>
    <row r="24" spans="1:28" ht="93.6" x14ac:dyDescent="0.25">
      <c r="A24" s="73" t="s">
        <v>248</v>
      </c>
      <c r="B24" s="30" t="s">
        <v>38</v>
      </c>
      <c r="C24" s="30" t="s">
        <v>45</v>
      </c>
      <c r="D24" s="46" t="s">
        <v>348</v>
      </c>
      <c r="E24" s="46">
        <v>807.8</v>
      </c>
      <c r="F24" s="43">
        <f>Table1[[#This Row],[צריכת מים שנתית (מ"ק)]]/365</f>
        <v>2.2131506849315068</v>
      </c>
      <c r="G24" s="36">
        <f>VLOOKUP('תכנית ניטור בסיסית'!C24,'תוספת שלישית בכללים'!$A$2:$D$25,2,FALSE)</f>
        <v>4</v>
      </c>
      <c r="H24" s="54">
        <v>4</v>
      </c>
      <c r="I24" s="36" t="str">
        <f>VLOOKUP('תכנית ניטור בסיסית'!C24,'תוספת שלישית בכללים'!$A$2:$D$25,3,FALSE)</f>
        <v>זרם תעשייתי אחוד</v>
      </c>
      <c r="J24" s="36" t="s">
        <v>7</v>
      </c>
      <c r="K24" s="37" t="str">
        <f>VLOOKUP(C24,'תוספת שלישית בכללים'!$A$2:$D$25,4,FALSE)</f>
        <v>שמנים ושומנים, TSS, pH, COD, כלורידים, נתרן, חנקן קיילדל (TKN), זרחן כללי, סולפיד מומס (ביקבים)</v>
      </c>
      <c r="L24" s="46" t="s">
        <v>526</v>
      </c>
      <c r="M24" s="30" t="s">
        <v>13</v>
      </c>
      <c r="N24" s="55"/>
      <c r="O24" s="30"/>
      <c r="P24" s="30" t="s">
        <v>223</v>
      </c>
      <c r="Q24" s="30">
        <v>513583393</v>
      </c>
      <c r="R24" s="30" t="s">
        <v>68</v>
      </c>
      <c r="S24" s="46" t="s">
        <v>440</v>
      </c>
      <c r="T24" s="30"/>
      <c r="U24" s="54">
        <v>168378</v>
      </c>
      <c r="V24" s="54">
        <v>629998</v>
      </c>
      <c r="W24" s="54">
        <v>512837642</v>
      </c>
      <c r="X24" s="54" t="s">
        <v>518</v>
      </c>
      <c r="Y24" s="30"/>
      <c r="Z24" s="54">
        <v>500261334</v>
      </c>
      <c r="AA24" s="69" t="s">
        <v>12</v>
      </c>
      <c r="AB24" s="30" t="s">
        <v>12</v>
      </c>
    </row>
    <row r="25" spans="1:28" ht="173.4" customHeight="1" x14ac:dyDescent="0.25">
      <c r="A25" s="73" t="s">
        <v>249</v>
      </c>
      <c r="B25" s="30" t="s">
        <v>38</v>
      </c>
      <c r="C25" s="30" t="s">
        <v>45</v>
      </c>
      <c r="D25" s="46" t="s">
        <v>349</v>
      </c>
      <c r="E25" s="46">
        <v>6466</v>
      </c>
      <c r="F25" s="43">
        <f>Table1[[#This Row],[צריכת מים שנתית (מ"ק)]]/365</f>
        <v>17.715068493150685</v>
      </c>
      <c r="G25" s="36">
        <f>VLOOKUP('תכנית ניטור בסיסית'!C25,'תוספת שלישית בכללים'!$A$2:$D$25,2,FALSE)</f>
        <v>4</v>
      </c>
      <c r="H25" s="60">
        <v>4</v>
      </c>
      <c r="I25" s="36" t="str">
        <f>VLOOKUP('תכנית ניטור בסיסית'!C25,'תוספת שלישית בכללים'!$A$2:$D$25,3,FALSE)</f>
        <v>זרם תעשייתי אחוד</v>
      </c>
      <c r="J25" s="36" t="s">
        <v>7</v>
      </c>
      <c r="K25" s="37" t="str">
        <f>VLOOKUP(C25,'תוספת שלישית בכללים'!$A$2:$D$25,4,FALSE)</f>
        <v>שמנים ושומנים, TSS, pH, COD, כלורידים, נתרן, חנקן קיילדל (TKN), זרחן כללי, סולפיד מומס (ביקבים)</v>
      </c>
      <c r="L25" s="46" t="s">
        <v>526</v>
      </c>
      <c r="M25" s="30" t="s">
        <v>13</v>
      </c>
      <c r="N25" s="59"/>
      <c r="O25" s="55"/>
      <c r="P25" s="30" t="s">
        <v>223</v>
      </c>
      <c r="Q25" s="30">
        <v>512465238</v>
      </c>
      <c r="R25" s="30" t="s">
        <v>222</v>
      </c>
      <c r="S25" s="46" t="s">
        <v>441</v>
      </c>
      <c r="T25" s="30"/>
      <c r="U25" s="54">
        <v>176129</v>
      </c>
      <c r="V25" s="54">
        <v>625780</v>
      </c>
      <c r="W25" s="54">
        <v>514019686</v>
      </c>
      <c r="X25" s="30" t="s">
        <v>519</v>
      </c>
      <c r="Y25" s="30"/>
      <c r="Z25" s="54">
        <v>500261334</v>
      </c>
      <c r="AA25" s="69" t="s">
        <v>12</v>
      </c>
      <c r="AB25" s="30" t="s">
        <v>12</v>
      </c>
    </row>
    <row r="26" spans="1:28" ht="93.6" x14ac:dyDescent="0.25">
      <c r="A26" s="73" t="s">
        <v>250</v>
      </c>
      <c r="B26" s="30" t="s">
        <v>38</v>
      </c>
      <c r="C26" s="30" t="s">
        <v>45</v>
      </c>
      <c r="D26" s="46" t="s">
        <v>350</v>
      </c>
      <c r="E26" s="46">
        <v>4440.3999999999996</v>
      </c>
      <c r="F26" s="43">
        <f>Table1[[#This Row],[צריכת מים שנתית (מ"ק)]]/365</f>
        <v>12.165479452054793</v>
      </c>
      <c r="G26" s="36">
        <f>VLOOKUP('תכנית ניטור בסיסית'!C26,'תוספת שלישית בכללים'!$A$2:$D$25,2,FALSE)</f>
        <v>4</v>
      </c>
      <c r="H26" s="57">
        <v>4</v>
      </c>
      <c r="I26" s="36" t="str">
        <f>VLOOKUP('תכנית ניטור בסיסית'!C26,'תוספת שלישית בכללים'!$A$2:$D$25,3,FALSE)</f>
        <v>זרם תעשייתי אחוד</v>
      </c>
      <c r="J26" s="36" t="s">
        <v>7</v>
      </c>
      <c r="K26" s="37" t="str">
        <f>VLOOKUP(C26,'תוספת שלישית בכללים'!$A$2:$D$25,4,FALSE)</f>
        <v>שמנים ושומנים, TSS, pH, COD, כלורידים, נתרן, חנקן קיילדל (TKN), זרחן כללי, סולפיד מומס (ביקבים)</v>
      </c>
      <c r="L26" s="46" t="s">
        <v>526</v>
      </c>
      <c r="M26" s="30" t="s">
        <v>13</v>
      </c>
      <c r="N26" s="30"/>
      <c r="O26" s="55"/>
      <c r="P26" s="30" t="s">
        <v>223</v>
      </c>
      <c r="Q26" s="30">
        <v>512629544</v>
      </c>
      <c r="R26" s="30" t="s">
        <v>69</v>
      </c>
      <c r="S26" s="46" t="s">
        <v>442</v>
      </c>
      <c r="T26" s="30"/>
      <c r="U26" s="54">
        <v>168475</v>
      </c>
      <c r="V26" s="54">
        <v>630058</v>
      </c>
      <c r="W26" s="54">
        <v>512837642</v>
      </c>
      <c r="X26" s="30" t="s">
        <v>518</v>
      </c>
      <c r="Y26" s="30"/>
      <c r="Z26" s="54">
        <v>500261334</v>
      </c>
      <c r="AA26" s="69" t="s">
        <v>12</v>
      </c>
      <c r="AB26" s="30" t="s">
        <v>12</v>
      </c>
    </row>
    <row r="27" spans="1:28" ht="93.6" x14ac:dyDescent="0.25">
      <c r="A27" s="73" t="s">
        <v>251</v>
      </c>
      <c r="B27" s="30" t="s">
        <v>38</v>
      </c>
      <c r="C27" s="30" t="s">
        <v>45</v>
      </c>
      <c r="D27" s="46" t="s">
        <v>351</v>
      </c>
      <c r="E27" s="46">
        <v>22580</v>
      </c>
      <c r="F27" s="43">
        <f>Table1[[#This Row],[צריכת מים שנתית (מ"ק)]]/365</f>
        <v>61.863013698630134</v>
      </c>
      <c r="G27" s="36">
        <f>VLOOKUP('תכנית ניטור בסיסית'!C27,'תוספת שלישית בכללים'!$A$2:$D$25,2,FALSE)</f>
        <v>4</v>
      </c>
      <c r="H27" s="57">
        <v>4</v>
      </c>
      <c r="I27" s="36" t="str">
        <f>VLOOKUP('תכנית ניטור בסיסית'!C27,'תוספת שלישית בכללים'!$A$2:$D$25,3,FALSE)</f>
        <v>זרם תעשייתי אחוד</v>
      </c>
      <c r="J27" s="70" t="s">
        <v>8</v>
      </c>
      <c r="K27" s="37" t="str">
        <f>VLOOKUP(C27,'תוספת שלישית בכללים'!$A$2:$D$25,4,FALSE)</f>
        <v>שמנים ושומנים, TSS, pH, COD, כלורידים, נתרן, חנקן קיילדל (TKN), זרחן כללי, סולפיד מומס (ביקבים)</v>
      </c>
      <c r="L27" s="46" t="s">
        <v>528</v>
      </c>
      <c r="M27" s="30" t="s">
        <v>420</v>
      </c>
      <c r="N27" s="30"/>
      <c r="O27" s="55"/>
      <c r="P27" s="30" t="s">
        <v>223</v>
      </c>
      <c r="Q27" s="30">
        <v>570000745</v>
      </c>
      <c r="R27" s="30" t="s">
        <v>68</v>
      </c>
      <c r="S27" s="46" t="s">
        <v>443</v>
      </c>
      <c r="T27" s="30"/>
      <c r="U27" s="54">
        <v>176556</v>
      </c>
      <c r="V27" s="54">
        <v>625703</v>
      </c>
      <c r="W27" s="54">
        <v>514019686</v>
      </c>
      <c r="X27" s="30" t="s">
        <v>519</v>
      </c>
      <c r="Y27" s="30"/>
      <c r="Z27" s="54">
        <v>500261334</v>
      </c>
      <c r="AA27" s="69" t="s">
        <v>12</v>
      </c>
      <c r="AB27" s="30" t="s">
        <v>12</v>
      </c>
    </row>
    <row r="28" spans="1:28" ht="93.6" x14ac:dyDescent="0.25">
      <c r="A28" s="73" t="s">
        <v>252</v>
      </c>
      <c r="B28" s="30" t="s">
        <v>38</v>
      </c>
      <c r="C28" s="30" t="s">
        <v>45</v>
      </c>
      <c r="D28" s="46" t="s">
        <v>352</v>
      </c>
      <c r="E28" s="46">
        <v>2744</v>
      </c>
      <c r="F28" s="43">
        <f>Table1[[#This Row],[צריכת מים שנתית (מ"ק)]]/365</f>
        <v>7.5178082191780824</v>
      </c>
      <c r="G28" s="36">
        <f>VLOOKUP('תכנית ניטור בסיסית'!C28,'תוספת שלישית בכללים'!$A$2:$D$25,2,FALSE)</f>
        <v>4</v>
      </c>
      <c r="H28" s="55">
        <v>2</v>
      </c>
      <c r="I28" s="36" t="str">
        <f>VLOOKUP('תכנית ניטור בסיסית'!C28,'תוספת שלישית בכללים'!$A$2:$D$25,3,FALSE)</f>
        <v>זרם תעשייתי אחוד</v>
      </c>
      <c r="J28" s="36" t="s">
        <v>7</v>
      </c>
      <c r="K28" s="37" t="str">
        <f>VLOOKUP(C28,'תוספת שלישית בכללים'!$A$2:$D$25,4,FALSE)</f>
        <v>שמנים ושומנים, TSS, pH, COD, כלורידים, נתרן, חנקן קיילדל (TKN), זרחן כללי, סולפיד מומס (ביקבים)</v>
      </c>
      <c r="L28" s="46" t="s">
        <v>526</v>
      </c>
      <c r="M28" s="54" t="s">
        <v>13</v>
      </c>
      <c r="N28" s="31"/>
      <c r="O28" s="55" t="s">
        <v>548</v>
      </c>
      <c r="P28" s="30" t="s">
        <v>223</v>
      </c>
      <c r="Q28" s="30">
        <v>511130395</v>
      </c>
      <c r="R28" s="54" t="s">
        <v>68</v>
      </c>
      <c r="S28" s="46" t="s">
        <v>444</v>
      </c>
      <c r="T28" s="30"/>
      <c r="U28" s="54">
        <v>176673</v>
      </c>
      <c r="V28" s="54">
        <v>630496</v>
      </c>
      <c r="W28" s="54">
        <v>512837642</v>
      </c>
      <c r="X28" s="54" t="s">
        <v>518</v>
      </c>
      <c r="Y28" s="30"/>
      <c r="Z28" s="54">
        <v>500261334</v>
      </c>
      <c r="AA28" s="69" t="s">
        <v>12</v>
      </c>
      <c r="AB28" s="30" t="s">
        <v>12</v>
      </c>
    </row>
    <row r="29" spans="1:28" ht="93.6" x14ac:dyDescent="0.25">
      <c r="A29" s="73" t="s">
        <v>253</v>
      </c>
      <c r="B29" s="30" t="s">
        <v>38</v>
      </c>
      <c r="C29" s="30" t="s">
        <v>45</v>
      </c>
      <c r="D29" s="46" t="s">
        <v>353</v>
      </c>
      <c r="E29" s="46">
        <v>2493.4</v>
      </c>
      <c r="F29" s="43">
        <f>Table1[[#This Row],[צריכת מים שנתית (מ"ק)]]/365</f>
        <v>6.8312328767123294</v>
      </c>
      <c r="G29" s="36">
        <f>VLOOKUP('תכנית ניטור בסיסית'!C29,'תוספת שלישית בכללים'!$A$2:$D$25,2,FALSE)</f>
        <v>4</v>
      </c>
      <c r="H29" s="54">
        <v>4</v>
      </c>
      <c r="I29" s="36" t="str">
        <f>VLOOKUP('תכנית ניטור בסיסית'!C29,'תוספת שלישית בכללים'!$A$2:$D$25,3,FALSE)</f>
        <v>זרם תעשייתי אחוד</v>
      </c>
      <c r="J29" s="30" t="s">
        <v>7</v>
      </c>
      <c r="K29" s="37" t="str">
        <f>VLOOKUP(C29,'תוספת שלישית בכללים'!$A$2:$D$25,4,FALSE)</f>
        <v>שמנים ושומנים, TSS, pH, COD, כלורידים, נתרן, חנקן קיילדל (TKN), זרחן כללי, סולפיד מומס (ביקבים)</v>
      </c>
      <c r="L29" s="46" t="s">
        <v>526</v>
      </c>
      <c r="M29" s="54" t="s">
        <v>13</v>
      </c>
      <c r="N29" s="30"/>
      <c r="O29" s="30"/>
      <c r="P29" s="30" t="s">
        <v>223</v>
      </c>
      <c r="Q29" s="30">
        <v>512300088</v>
      </c>
      <c r="R29" s="54" t="s">
        <v>68</v>
      </c>
      <c r="S29" s="46" t="s">
        <v>445</v>
      </c>
      <c r="T29" s="30"/>
      <c r="U29" s="54">
        <v>168495</v>
      </c>
      <c r="V29" s="54">
        <v>630271</v>
      </c>
      <c r="W29" s="54">
        <v>512837642</v>
      </c>
      <c r="X29" s="54" t="s">
        <v>518</v>
      </c>
      <c r="Y29" s="30"/>
      <c r="Z29" s="54">
        <v>500261334</v>
      </c>
      <c r="AA29" s="69" t="s">
        <v>12</v>
      </c>
      <c r="AB29" s="30" t="s">
        <v>12</v>
      </c>
    </row>
    <row r="30" spans="1:28" ht="93.6" x14ac:dyDescent="0.25">
      <c r="A30" s="73" t="s">
        <v>254</v>
      </c>
      <c r="B30" s="30" t="s">
        <v>38</v>
      </c>
      <c r="C30" s="30" t="s">
        <v>45</v>
      </c>
      <c r="D30" s="46" t="s">
        <v>354</v>
      </c>
      <c r="E30" s="46">
        <v>160.6</v>
      </c>
      <c r="F30" s="43">
        <f>Table1[[#This Row],[צריכת מים שנתית (מ"ק)]]/365</f>
        <v>0.44</v>
      </c>
      <c r="G30" s="36">
        <f>VLOOKUP('תכנית ניטור בסיסית'!C30,'תוספת שלישית בכללים'!$A$2:$D$25,2,FALSE)</f>
        <v>4</v>
      </c>
      <c r="H30" s="54">
        <v>4</v>
      </c>
      <c r="I30" s="36" t="str">
        <f>VLOOKUP('תכנית ניטור בסיסית'!C30,'תוספת שלישית בכללים'!$A$2:$D$25,3,FALSE)</f>
        <v>זרם תעשייתי אחוד</v>
      </c>
      <c r="J30" s="30" t="s">
        <v>7</v>
      </c>
      <c r="K30" s="37" t="str">
        <f>VLOOKUP(C30,'תוספת שלישית בכללים'!$A$2:$D$25,4,FALSE)</f>
        <v>שמנים ושומנים, TSS, pH, COD, כלורידים, נתרן, חנקן קיילדל (TKN), זרחן כללי, סולפיד מומס (ביקבים)</v>
      </c>
      <c r="L30" s="46" t="s">
        <v>526</v>
      </c>
      <c r="M30" s="54" t="s">
        <v>13</v>
      </c>
      <c r="N30" s="30"/>
      <c r="O30" s="30"/>
      <c r="P30" s="30" t="s">
        <v>223</v>
      </c>
      <c r="Q30" s="30">
        <v>512498361</v>
      </c>
      <c r="R30" s="54" t="s">
        <v>219</v>
      </c>
      <c r="S30" s="46" t="s">
        <v>446</v>
      </c>
      <c r="T30" s="30"/>
      <c r="U30" s="54">
        <v>175416</v>
      </c>
      <c r="V30" s="54">
        <v>633628</v>
      </c>
      <c r="W30" s="54">
        <v>512837642</v>
      </c>
      <c r="X30" s="54" t="s">
        <v>518</v>
      </c>
      <c r="Y30" s="30"/>
      <c r="Z30" s="54">
        <v>500261334</v>
      </c>
      <c r="AA30" s="69" t="s">
        <v>12</v>
      </c>
      <c r="AB30" s="30" t="s">
        <v>12</v>
      </c>
    </row>
    <row r="31" spans="1:28" ht="93.6" x14ac:dyDescent="0.25">
      <c r="A31" s="73" t="s">
        <v>255</v>
      </c>
      <c r="B31" s="30" t="s">
        <v>38</v>
      </c>
      <c r="C31" s="30" t="s">
        <v>45</v>
      </c>
      <c r="D31" s="46" t="s">
        <v>355</v>
      </c>
      <c r="E31" s="46">
        <v>95.8</v>
      </c>
      <c r="F31" s="43">
        <f>Table1[[#This Row],[צריכת מים שנתית (מ"ק)]]/365</f>
        <v>0.2624657534246575</v>
      </c>
      <c r="G31" s="36">
        <f>VLOOKUP('תכנית ניטור בסיסית'!C31,'תוספת שלישית בכללים'!$A$2:$D$25,2,FALSE)</f>
        <v>4</v>
      </c>
      <c r="H31" s="71">
        <v>2</v>
      </c>
      <c r="I31" s="36" t="str">
        <f>VLOOKUP('תכנית ניטור בסיסית'!C31,'תוספת שלישית בכללים'!$A$2:$D$25,3,FALSE)</f>
        <v>זרם תעשייתי אחוד</v>
      </c>
      <c r="J31" s="30" t="s">
        <v>7</v>
      </c>
      <c r="K31" s="37" t="str">
        <f>VLOOKUP(C31,'תוספת שלישית בכללים'!$A$2:$D$25,4,FALSE)</f>
        <v>שמנים ושומנים, TSS, pH, COD, כלורידים, נתרן, חנקן קיילדל (TKN), זרחן כללי, סולפיד מומס (ביקבים)</v>
      </c>
      <c r="L31" s="46" t="s">
        <v>526</v>
      </c>
      <c r="M31" s="54" t="s">
        <v>13</v>
      </c>
      <c r="N31" s="30"/>
      <c r="O31" s="55" t="s">
        <v>548</v>
      </c>
      <c r="P31" s="30" t="s">
        <v>223</v>
      </c>
      <c r="Q31" s="30">
        <v>5276126</v>
      </c>
      <c r="R31" s="54" t="s">
        <v>222</v>
      </c>
      <c r="S31" s="46" t="s">
        <v>447</v>
      </c>
      <c r="T31" s="30"/>
      <c r="U31" s="54">
        <v>173723</v>
      </c>
      <c r="V31" s="54">
        <v>627102</v>
      </c>
      <c r="W31" s="54">
        <v>514019686</v>
      </c>
      <c r="X31" s="54" t="s">
        <v>519</v>
      </c>
      <c r="Y31" s="30"/>
      <c r="Z31" s="54">
        <v>500261334</v>
      </c>
      <c r="AA31" s="69" t="s">
        <v>12</v>
      </c>
      <c r="AB31" s="30" t="s">
        <v>12</v>
      </c>
    </row>
    <row r="32" spans="1:28" ht="93.6" x14ac:dyDescent="0.25">
      <c r="A32" s="73" t="s">
        <v>256</v>
      </c>
      <c r="B32" s="30" t="s">
        <v>38</v>
      </c>
      <c r="C32" s="30" t="s">
        <v>45</v>
      </c>
      <c r="D32" s="46" t="s">
        <v>356</v>
      </c>
      <c r="E32" s="46">
        <v>3369</v>
      </c>
      <c r="F32" s="43">
        <f>Table1[[#This Row],[צריכת מים שנתית (מ"ק)]]/365</f>
        <v>9.2301369863013694</v>
      </c>
      <c r="G32" s="36">
        <f>VLOOKUP('תכנית ניטור בסיסית'!C32,'תוספת שלישית בכללים'!$A$2:$D$25,2,FALSE)</f>
        <v>4</v>
      </c>
      <c r="H32" s="54">
        <v>4</v>
      </c>
      <c r="I32" s="36" t="str">
        <f>VLOOKUP('תכנית ניטור בסיסית'!C32,'תוספת שלישית בכללים'!$A$2:$D$25,3,FALSE)</f>
        <v>זרם תעשייתי אחוד</v>
      </c>
      <c r="J32" s="30" t="s">
        <v>7</v>
      </c>
      <c r="K32" s="37" t="str">
        <f>VLOOKUP(C32,'תוספת שלישית בכללים'!$A$2:$D$25,4,FALSE)</f>
        <v>שמנים ושומנים, TSS, pH, COD, כלורידים, נתרן, חנקן קיילדל (TKN), זרחן כללי, סולפיד מומס (ביקבים)</v>
      </c>
      <c r="L32" s="46" t="s">
        <v>526</v>
      </c>
      <c r="M32" s="54" t="s">
        <v>13</v>
      </c>
      <c r="N32" s="30"/>
      <c r="O32" s="30"/>
      <c r="P32" s="30" t="s">
        <v>223</v>
      </c>
      <c r="Q32" s="30">
        <v>514346790</v>
      </c>
      <c r="R32" s="54" t="s">
        <v>68</v>
      </c>
      <c r="S32" s="46" t="s">
        <v>448</v>
      </c>
      <c r="T32" s="30"/>
      <c r="U32" s="54">
        <v>168185</v>
      </c>
      <c r="V32" s="54">
        <v>629971</v>
      </c>
      <c r="W32" s="54">
        <v>512837642</v>
      </c>
      <c r="X32" s="54" t="s">
        <v>518</v>
      </c>
      <c r="Y32" s="30"/>
      <c r="Z32" s="54">
        <v>500261334</v>
      </c>
      <c r="AA32" s="69" t="s">
        <v>12</v>
      </c>
      <c r="AB32" s="30" t="s">
        <v>12</v>
      </c>
    </row>
    <row r="33" spans="1:28" ht="93.6" x14ac:dyDescent="0.25">
      <c r="A33" s="73" t="s">
        <v>257</v>
      </c>
      <c r="B33" s="30" t="s">
        <v>38</v>
      </c>
      <c r="C33" s="30" t="s">
        <v>45</v>
      </c>
      <c r="D33" s="46" t="s">
        <v>357</v>
      </c>
      <c r="E33" s="46">
        <v>3070</v>
      </c>
      <c r="F33" s="43">
        <f>Table1[[#This Row],[צריכת מים שנתית (מ"ק)]]/365</f>
        <v>8.4109589041095898</v>
      </c>
      <c r="G33" s="36">
        <f>VLOOKUP('תכנית ניטור בסיסית'!C33,'תוספת שלישית בכללים'!$A$2:$D$25,2,FALSE)</f>
        <v>4</v>
      </c>
      <c r="H33" s="54">
        <v>4</v>
      </c>
      <c r="I33" s="36" t="str">
        <f>VLOOKUP('תכנית ניטור בסיסית'!C33,'תוספת שלישית בכללים'!$A$2:$D$25,3,FALSE)</f>
        <v>זרם תעשייתי אחוד</v>
      </c>
      <c r="J33" s="30" t="s">
        <v>7</v>
      </c>
      <c r="K33" s="37" t="str">
        <f>VLOOKUP(C33,'תוספת שלישית בכללים'!$A$2:$D$25,4,FALSE)</f>
        <v>שמנים ושומנים, TSS, pH, COD, כלורידים, נתרן, חנקן קיילדל (TKN), זרחן כללי, סולפיד מומס (ביקבים)</v>
      </c>
      <c r="L33" s="46" t="s">
        <v>526</v>
      </c>
      <c r="M33" s="54" t="s">
        <v>13</v>
      </c>
      <c r="N33" s="30"/>
      <c r="O33" s="30"/>
      <c r="P33" s="30" t="s">
        <v>223</v>
      </c>
      <c r="Q33" s="30">
        <v>26494617</v>
      </c>
      <c r="R33" s="54" t="s">
        <v>68</v>
      </c>
      <c r="S33" s="46" t="s">
        <v>449</v>
      </c>
      <c r="T33" s="30"/>
      <c r="U33" s="54">
        <v>176176</v>
      </c>
      <c r="V33" s="54">
        <v>625911</v>
      </c>
      <c r="W33" s="54">
        <v>514019686</v>
      </c>
      <c r="X33" s="54" t="s">
        <v>519</v>
      </c>
      <c r="Y33" s="30"/>
      <c r="Z33" s="54">
        <v>500261334</v>
      </c>
      <c r="AA33" s="69" t="s">
        <v>12</v>
      </c>
      <c r="AB33" s="30" t="s">
        <v>12</v>
      </c>
    </row>
    <row r="34" spans="1:28" ht="93.6" x14ac:dyDescent="0.25">
      <c r="A34" s="73" t="s">
        <v>258</v>
      </c>
      <c r="B34" s="30" t="s">
        <v>38</v>
      </c>
      <c r="C34" s="30" t="s">
        <v>45</v>
      </c>
      <c r="D34" s="46" t="s">
        <v>358</v>
      </c>
      <c r="E34" s="46">
        <v>11549</v>
      </c>
      <c r="F34" s="43">
        <f>Table1[[#This Row],[צריכת מים שנתית (מ"ק)]]/365</f>
        <v>31.641095890410959</v>
      </c>
      <c r="G34" s="36">
        <f>VLOOKUP('תכנית ניטור בסיסית'!C34,'תוספת שלישית בכללים'!$A$2:$D$25,2,FALSE)</f>
        <v>4</v>
      </c>
      <c r="H34" s="54">
        <v>4</v>
      </c>
      <c r="I34" s="36" t="str">
        <f>VLOOKUP('תכנית ניטור בסיסית'!C34,'תוספת שלישית בכללים'!$A$2:$D$25,3,FALSE)</f>
        <v>זרם תעשייתי אחוד</v>
      </c>
      <c r="J34" s="30" t="s">
        <v>7</v>
      </c>
      <c r="K34" s="37" t="str">
        <f>VLOOKUP(C34,'תוספת שלישית בכללים'!$A$2:$D$25,4,FALSE)</f>
        <v>שמנים ושומנים, TSS, pH, COD, כלורידים, נתרן, חנקן קיילדל (TKN), זרחן כללי, סולפיד מומס (ביקבים)</v>
      </c>
      <c r="L34" s="46" t="s">
        <v>526</v>
      </c>
      <c r="M34" s="54" t="s">
        <v>13</v>
      </c>
      <c r="N34" s="30"/>
      <c r="O34" s="30"/>
      <c r="P34" s="30" t="s">
        <v>223</v>
      </c>
      <c r="Q34" s="30">
        <v>512113226</v>
      </c>
      <c r="R34" s="54" t="s">
        <v>219</v>
      </c>
      <c r="S34" s="46" t="s">
        <v>450</v>
      </c>
      <c r="T34" s="30"/>
      <c r="U34" s="54">
        <v>168400</v>
      </c>
      <c r="V34" s="54">
        <v>630201</v>
      </c>
      <c r="W34" s="54">
        <v>512837642</v>
      </c>
      <c r="X34" s="54" t="s">
        <v>518</v>
      </c>
      <c r="Y34" s="30"/>
      <c r="Z34" s="54">
        <v>500261334</v>
      </c>
      <c r="AA34" s="69">
        <v>195903</v>
      </c>
      <c r="AB34" s="30">
        <v>331389</v>
      </c>
    </row>
    <row r="35" spans="1:28" ht="93.6" x14ac:dyDescent="0.25">
      <c r="A35" s="73" t="s">
        <v>259</v>
      </c>
      <c r="B35" s="30" t="s">
        <v>38</v>
      </c>
      <c r="C35" s="30" t="s">
        <v>45</v>
      </c>
      <c r="D35" s="46" t="s">
        <v>359</v>
      </c>
      <c r="E35" s="46">
        <v>8015</v>
      </c>
      <c r="F35" s="43">
        <f>Table1[[#This Row],[צריכת מים שנתית (מ"ק)]]/365</f>
        <v>21.958904109589042</v>
      </c>
      <c r="G35" s="36">
        <f>VLOOKUP('תכנית ניטור בסיסית'!C35,'תוספת שלישית בכללים'!$A$2:$D$25,2,FALSE)</f>
        <v>4</v>
      </c>
      <c r="H35" s="54">
        <v>4</v>
      </c>
      <c r="I35" s="36" t="str">
        <f>VLOOKUP('תכנית ניטור בסיסית'!C35,'תוספת שלישית בכללים'!$A$2:$D$25,3,FALSE)</f>
        <v>זרם תעשייתי אחוד</v>
      </c>
      <c r="J35" s="58" t="s">
        <v>8</v>
      </c>
      <c r="K35" s="37" t="str">
        <f>VLOOKUP(C35,'תוספת שלישית בכללים'!$A$2:$D$25,4,FALSE)</f>
        <v>שמנים ושומנים, TSS, pH, COD, כלורידים, נתרן, חנקן קיילדל (TKN), זרחן כללי, סולפיד מומס (ביקבים)</v>
      </c>
      <c r="L35" s="46" t="s">
        <v>526</v>
      </c>
      <c r="M35" s="54" t="s">
        <v>13</v>
      </c>
      <c r="N35" s="59"/>
      <c r="O35" s="30"/>
      <c r="P35" s="30" t="s">
        <v>223</v>
      </c>
      <c r="Q35" s="30">
        <v>512666009</v>
      </c>
      <c r="R35" s="54" t="s">
        <v>68</v>
      </c>
      <c r="S35" s="46" t="s">
        <v>451</v>
      </c>
      <c r="T35" s="30"/>
      <c r="U35" s="54">
        <v>176204</v>
      </c>
      <c r="V35" s="54">
        <v>625688</v>
      </c>
      <c r="W35" s="54">
        <v>514019686</v>
      </c>
      <c r="X35" s="54" t="s">
        <v>519</v>
      </c>
      <c r="Y35" s="30"/>
      <c r="Z35" s="54">
        <v>500261334</v>
      </c>
      <c r="AA35" s="69">
        <v>98765432</v>
      </c>
      <c r="AB35" s="30">
        <v>1234567</v>
      </c>
    </row>
    <row r="36" spans="1:28" ht="93.6" x14ac:dyDescent="0.25">
      <c r="A36" s="73" t="s">
        <v>260</v>
      </c>
      <c r="B36" s="30" t="s">
        <v>38</v>
      </c>
      <c r="C36" s="30" t="s">
        <v>45</v>
      </c>
      <c r="D36" s="46" t="s">
        <v>360</v>
      </c>
      <c r="E36" s="46">
        <v>1977.3</v>
      </c>
      <c r="F36" s="43">
        <f>Table1[[#This Row],[צריכת מים שנתית (מ"ק)]]/365</f>
        <v>5.4172602739726026</v>
      </c>
      <c r="G36" s="36">
        <f>VLOOKUP('תכנית ניטור בסיסית'!C36,'תוספת שלישית בכללים'!$A$2:$D$25,2,FALSE)</f>
        <v>4</v>
      </c>
      <c r="H36" s="54">
        <v>4</v>
      </c>
      <c r="I36" s="36" t="str">
        <f>VLOOKUP('תכנית ניטור בסיסית'!C36,'תוספת שלישית בכללים'!$A$2:$D$25,3,FALSE)</f>
        <v>זרם תעשייתי אחוד</v>
      </c>
      <c r="J36" s="30" t="s">
        <v>7</v>
      </c>
      <c r="K36" s="37" t="str">
        <f>VLOOKUP(C36,'תוספת שלישית בכללים'!$A$2:$D$25,4,FALSE)</f>
        <v>שמנים ושומנים, TSS, pH, COD, כלורידים, נתרן, חנקן קיילדל (TKN), זרחן כללי, סולפיד מומס (ביקבים)</v>
      </c>
      <c r="L36" s="46" t="s">
        <v>526</v>
      </c>
      <c r="M36" s="54" t="s">
        <v>13</v>
      </c>
      <c r="N36" s="30"/>
      <c r="O36" s="30"/>
      <c r="P36" s="30" t="s">
        <v>223</v>
      </c>
      <c r="Q36" s="30">
        <v>515921831</v>
      </c>
      <c r="R36" s="54" t="s">
        <v>423</v>
      </c>
      <c r="S36" s="46" t="s">
        <v>452</v>
      </c>
      <c r="T36" s="30"/>
      <c r="U36" s="54">
        <v>176774</v>
      </c>
      <c r="V36" s="54">
        <v>626403</v>
      </c>
      <c r="W36" s="54">
        <v>514019686</v>
      </c>
      <c r="X36" s="54" t="s">
        <v>519</v>
      </c>
      <c r="Y36" s="30"/>
      <c r="Z36" s="54">
        <v>500261334</v>
      </c>
      <c r="AA36" s="69" t="s">
        <v>12</v>
      </c>
      <c r="AB36" s="30" t="s">
        <v>12</v>
      </c>
    </row>
    <row r="37" spans="1:28" ht="93.6" x14ac:dyDescent="0.25">
      <c r="A37" s="73" t="s">
        <v>261</v>
      </c>
      <c r="B37" s="30" t="s">
        <v>38</v>
      </c>
      <c r="C37" s="30" t="s">
        <v>45</v>
      </c>
      <c r="D37" s="46" t="s">
        <v>361</v>
      </c>
      <c r="E37" s="46">
        <v>17538</v>
      </c>
      <c r="F37" s="43">
        <f>Table1[[#This Row],[צריכת מים שנתית (מ"ק)]]/365</f>
        <v>48.049315068493151</v>
      </c>
      <c r="G37" s="36">
        <f>VLOOKUP('תכנית ניטור בסיסית'!C37,'תוספת שלישית בכללים'!$A$2:$D$25,2,FALSE)</f>
        <v>4</v>
      </c>
      <c r="H37" s="54">
        <v>4</v>
      </c>
      <c r="I37" s="36" t="str">
        <f>VLOOKUP('תכנית ניטור בסיסית'!C37,'תוספת שלישית בכללים'!$A$2:$D$25,3,FALSE)</f>
        <v>זרם תעשייתי אחוד</v>
      </c>
      <c r="J37" s="58" t="s">
        <v>8</v>
      </c>
      <c r="K37" s="37" t="str">
        <f>VLOOKUP(C37,'תוספת שלישית בכללים'!$A$2:$D$25,4,FALSE)</f>
        <v>שמנים ושומנים, TSS, pH, COD, כלורידים, נתרן, חנקן קיילדל (TKN), זרחן כללי, סולפיד מומס (ביקבים)</v>
      </c>
      <c r="L37" s="46" t="s">
        <v>528</v>
      </c>
      <c r="M37" s="54" t="s">
        <v>420</v>
      </c>
      <c r="N37" s="59"/>
      <c r="O37" s="30"/>
      <c r="P37" s="30" t="s">
        <v>223</v>
      </c>
      <c r="Q37" s="30">
        <v>512250705</v>
      </c>
      <c r="R37" s="54" t="s">
        <v>68</v>
      </c>
      <c r="S37" s="46" t="s">
        <v>453</v>
      </c>
      <c r="T37" s="30"/>
      <c r="U37" s="54">
        <v>176761</v>
      </c>
      <c r="V37" s="54">
        <v>625797</v>
      </c>
      <c r="W37" s="54">
        <v>514019686</v>
      </c>
      <c r="X37" s="54" t="s">
        <v>519</v>
      </c>
      <c r="Y37" s="30"/>
      <c r="Z37" s="54">
        <v>500261334</v>
      </c>
      <c r="AA37" s="69">
        <v>195902</v>
      </c>
      <c r="AB37" s="30">
        <v>184198</v>
      </c>
    </row>
    <row r="38" spans="1:28" ht="93.6" x14ac:dyDescent="0.25">
      <c r="A38" s="73" t="s">
        <v>262</v>
      </c>
      <c r="B38" s="30" t="s">
        <v>38</v>
      </c>
      <c r="C38" s="30" t="s">
        <v>45</v>
      </c>
      <c r="D38" s="46" t="s">
        <v>362</v>
      </c>
      <c r="E38" s="46">
        <v>217136</v>
      </c>
      <c r="F38" s="43">
        <f>Table1[[#This Row],[צריכת מים שנתית (מ"ק)]]/365</f>
        <v>594.89315068493147</v>
      </c>
      <c r="G38" s="36">
        <f>VLOOKUP('תכנית ניטור בסיסית'!C38,'תוספת שלישית בכללים'!$A$2:$D$25,2,FALSE)</f>
        <v>4</v>
      </c>
      <c r="H38" s="54">
        <v>4</v>
      </c>
      <c r="I38" s="36" t="str">
        <f>VLOOKUP('תכנית ניטור בסיסית'!C38,'תוספת שלישית בכללים'!$A$2:$D$25,3,FALSE)</f>
        <v>זרם תעשייתי אחוד</v>
      </c>
      <c r="J38" s="30" t="s">
        <v>7</v>
      </c>
      <c r="K38" s="37" t="str">
        <f>VLOOKUP(C38,'תוספת שלישית בכללים'!$A$2:$D$25,4,FALSE)</f>
        <v>שמנים ושומנים, TSS, pH, COD, כלורידים, נתרן, חנקן קיילדל (TKN), זרחן כללי, סולפיד מומס (ביקבים)</v>
      </c>
      <c r="L38" s="46" t="s">
        <v>526</v>
      </c>
      <c r="M38" s="54" t="s">
        <v>13</v>
      </c>
      <c r="N38" s="59"/>
      <c r="O38" s="30"/>
      <c r="P38" s="30" t="s">
        <v>223</v>
      </c>
      <c r="Q38" s="30">
        <v>510895444</v>
      </c>
      <c r="R38" s="54" t="s">
        <v>69</v>
      </c>
      <c r="S38" s="46" t="s">
        <v>454</v>
      </c>
      <c r="T38" s="30"/>
      <c r="U38" s="54">
        <v>177564</v>
      </c>
      <c r="V38" s="54">
        <v>626159</v>
      </c>
      <c r="W38" s="54">
        <v>514019686</v>
      </c>
      <c r="X38" s="54" t="s">
        <v>519</v>
      </c>
      <c r="Y38" s="30"/>
      <c r="Z38" s="54">
        <v>500261334</v>
      </c>
      <c r="AA38" s="69">
        <v>195907</v>
      </c>
      <c r="AB38" s="30">
        <v>281668</v>
      </c>
    </row>
    <row r="39" spans="1:28" ht="93.6" x14ac:dyDescent="0.25">
      <c r="A39" s="46" t="s">
        <v>263</v>
      </c>
      <c r="B39" s="58" t="s">
        <v>36</v>
      </c>
      <c r="C39" s="30" t="s">
        <v>45</v>
      </c>
      <c r="D39" s="46" t="s">
        <v>363</v>
      </c>
      <c r="E39" s="46" t="s">
        <v>12</v>
      </c>
      <c r="F39" s="43" t="e">
        <f>Table1[[#This Row],[צריכת מים שנתית (מ"ק)]]/365</f>
        <v>#VALUE!</v>
      </c>
      <c r="G39" s="36">
        <f>VLOOKUP('תכנית ניטור בסיסית'!C39,'תוספת שלישית בכללים'!$A$2:$D$25,2,FALSE)</f>
        <v>4</v>
      </c>
      <c r="H39" s="54"/>
      <c r="I39" s="36" t="str">
        <f>VLOOKUP('תכנית ניטור בסיסית'!C39,'תוספת שלישית בכללים'!$A$2:$D$25,3,FALSE)</f>
        <v>זרם תעשייתי אחוד</v>
      </c>
      <c r="J39" s="58"/>
      <c r="K39" s="37" t="str">
        <f>VLOOKUP(C39,'תוספת שלישית בכללים'!$A$2:$D$25,4,FALSE)</f>
        <v>שמנים ושומנים, TSS, pH, COD, כלורידים, נתרן, חנקן קיילדל (TKN), זרחן כללי, סולפיד מומס (ביקבים)</v>
      </c>
      <c r="L39" s="46"/>
      <c r="M39" s="54"/>
      <c r="N39" s="59"/>
      <c r="O39" s="55" t="s">
        <v>544</v>
      </c>
      <c r="P39" s="30"/>
      <c r="Q39" s="30"/>
      <c r="R39" s="54"/>
      <c r="S39" s="46"/>
      <c r="T39" s="30"/>
      <c r="U39" s="54"/>
      <c r="V39" s="54"/>
      <c r="W39" s="54"/>
      <c r="X39" s="54"/>
      <c r="Y39" s="30"/>
      <c r="Z39" s="54"/>
      <c r="AA39" s="69"/>
      <c r="AB39" s="30"/>
    </row>
    <row r="40" spans="1:28" ht="93.6" x14ac:dyDescent="0.25">
      <c r="A40" s="73" t="s">
        <v>264</v>
      </c>
      <c r="B40" s="30" t="s">
        <v>38</v>
      </c>
      <c r="C40" s="30" t="s">
        <v>45</v>
      </c>
      <c r="D40" s="46" t="s">
        <v>364</v>
      </c>
      <c r="E40" s="46">
        <v>2838.2</v>
      </c>
      <c r="F40" s="43">
        <f>Table1[[#This Row],[צריכת מים שנתית (מ"ק)]]/365</f>
        <v>7.7758904109589038</v>
      </c>
      <c r="G40" s="36">
        <f>VLOOKUP('תכנית ניטור בסיסית'!C40,'תוספת שלישית בכללים'!$A$2:$D$25,2,FALSE)</f>
        <v>4</v>
      </c>
      <c r="H40" s="54">
        <v>4</v>
      </c>
      <c r="I40" s="36" t="str">
        <f>VLOOKUP('תכנית ניטור בסיסית'!C40,'תוספת שלישית בכללים'!$A$2:$D$25,3,FALSE)</f>
        <v>זרם תעשייתי אחוד</v>
      </c>
      <c r="J40" s="30" t="s">
        <v>7</v>
      </c>
      <c r="K40" s="37" t="str">
        <f>VLOOKUP(C40,'תוספת שלישית בכללים'!$A$2:$D$25,4,FALSE)</f>
        <v>שמנים ושומנים, TSS, pH, COD, כלורידים, נתרן, חנקן קיילדל (TKN), זרחן כללי, סולפיד מומס (ביקבים)</v>
      </c>
      <c r="L40" s="46" t="s">
        <v>526</v>
      </c>
      <c r="M40" s="54" t="s">
        <v>13</v>
      </c>
      <c r="N40" s="59"/>
      <c r="O40" s="63"/>
      <c r="P40" s="30" t="s">
        <v>223</v>
      </c>
      <c r="Q40" s="30">
        <v>513684233</v>
      </c>
      <c r="R40" s="54" t="s">
        <v>219</v>
      </c>
      <c r="S40" s="46" t="s">
        <v>455</v>
      </c>
      <c r="T40" s="30"/>
      <c r="U40" s="54">
        <v>176134</v>
      </c>
      <c r="V40" s="54">
        <v>625553</v>
      </c>
      <c r="W40" s="54">
        <v>514019686</v>
      </c>
      <c r="X40" s="54" t="s">
        <v>519</v>
      </c>
      <c r="Y40" s="30"/>
      <c r="Z40" s="54">
        <v>500261334</v>
      </c>
      <c r="AA40" s="69" t="s">
        <v>12</v>
      </c>
      <c r="AB40" s="30" t="s">
        <v>12</v>
      </c>
    </row>
    <row r="41" spans="1:28" ht="93.6" x14ac:dyDescent="0.25">
      <c r="A41" s="73" t="s">
        <v>265</v>
      </c>
      <c r="B41" s="30" t="s">
        <v>38</v>
      </c>
      <c r="C41" s="30" t="s">
        <v>45</v>
      </c>
      <c r="D41" s="46" t="s">
        <v>365</v>
      </c>
      <c r="E41" s="46">
        <v>5765.1</v>
      </c>
      <c r="F41" s="43">
        <f>Table1[[#This Row],[צריכת מים שנתית (מ"ק)]]/365</f>
        <v>15.794794520547946</v>
      </c>
      <c r="G41" s="36">
        <f>VLOOKUP('תכנית ניטור בסיסית'!C41,'תוספת שלישית בכללים'!$A$2:$D$25,2,FALSE)</f>
        <v>4</v>
      </c>
      <c r="H41" s="54">
        <v>4</v>
      </c>
      <c r="I41" s="36" t="str">
        <f>VLOOKUP('תכנית ניטור בסיסית'!C41,'תוספת שלישית בכללים'!$A$2:$D$25,3,FALSE)</f>
        <v>זרם תעשייתי אחוד</v>
      </c>
      <c r="J41" s="30" t="s">
        <v>7</v>
      </c>
      <c r="K41" s="37" t="str">
        <f>VLOOKUP(C41,'תוספת שלישית בכללים'!$A$2:$D$25,4,FALSE)</f>
        <v>שמנים ושומנים, TSS, pH, COD, כלורידים, נתרן, חנקן קיילדל (TKN), זרחן כללי, סולפיד מומס (ביקבים)</v>
      </c>
      <c r="L41" s="46" t="s">
        <v>526</v>
      </c>
      <c r="M41" s="54" t="s">
        <v>13</v>
      </c>
      <c r="N41" s="30"/>
      <c r="O41" s="30"/>
      <c r="P41" s="30" t="s">
        <v>223</v>
      </c>
      <c r="Q41" s="30">
        <v>514487560</v>
      </c>
      <c r="R41" s="54" t="s">
        <v>219</v>
      </c>
      <c r="S41" s="46" t="s">
        <v>456</v>
      </c>
      <c r="T41" s="30"/>
      <c r="U41" s="54">
        <v>177414</v>
      </c>
      <c r="V41" s="54">
        <v>634381</v>
      </c>
      <c r="W41" s="54">
        <v>512837642</v>
      </c>
      <c r="X41" s="54" t="s">
        <v>518</v>
      </c>
      <c r="Y41" s="30"/>
      <c r="Z41" s="54">
        <v>500261334</v>
      </c>
      <c r="AA41" s="69" t="s">
        <v>12</v>
      </c>
      <c r="AB41" s="30" t="s">
        <v>12</v>
      </c>
    </row>
    <row r="42" spans="1:28" ht="93.6" x14ac:dyDescent="0.25">
      <c r="A42" s="73" t="s">
        <v>266</v>
      </c>
      <c r="B42" s="30" t="s">
        <v>38</v>
      </c>
      <c r="C42" s="30" t="s">
        <v>45</v>
      </c>
      <c r="D42" s="46" t="s">
        <v>365</v>
      </c>
      <c r="E42" s="46">
        <v>5843.5</v>
      </c>
      <c r="F42" s="43">
        <f>Table1[[#This Row],[צריכת מים שנתית (מ"ק)]]/365</f>
        <v>16.009589041095889</v>
      </c>
      <c r="G42" s="36">
        <f>VLOOKUP('תכנית ניטור בסיסית'!C42,'תוספת שלישית בכללים'!$A$2:$D$25,2,FALSE)</f>
        <v>4</v>
      </c>
      <c r="H42" s="54">
        <v>4</v>
      </c>
      <c r="I42" s="36" t="str">
        <f>VLOOKUP('תכנית ניטור בסיסית'!C42,'תוספת שלישית בכללים'!$A$2:$D$25,3,FALSE)</f>
        <v>זרם תעשייתי אחוד</v>
      </c>
      <c r="J42" s="30" t="s">
        <v>7</v>
      </c>
      <c r="K42" s="37" t="str">
        <f>VLOOKUP(C42,'תוספת שלישית בכללים'!$A$2:$D$25,4,FALSE)</f>
        <v>שמנים ושומנים, TSS, pH, COD, כלורידים, נתרן, חנקן קיילדל (TKN), זרחן כללי, סולפיד מומס (ביקבים)</v>
      </c>
      <c r="L42" s="46" t="s">
        <v>526</v>
      </c>
      <c r="M42" s="54" t="s">
        <v>13</v>
      </c>
      <c r="N42" s="59"/>
      <c r="O42" s="30"/>
      <c r="P42" s="30" t="s">
        <v>223</v>
      </c>
      <c r="Q42" s="30">
        <v>514487560</v>
      </c>
      <c r="R42" s="54" t="s">
        <v>219</v>
      </c>
      <c r="S42" s="46" t="s">
        <v>457</v>
      </c>
      <c r="T42" s="30"/>
      <c r="U42" s="54">
        <v>177203</v>
      </c>
      <c r="V42" s="54">
        <v>634460</v>
      </c>
      <c r="W42" s="54">
        <v>512837642</v>
      </c>
      <c r="X42" s="54" t="s">
        <v>518</v>
      </c>
      <c r="Y42" s="30"/>
      <c r="Z42" s="54">
        <v>500261334</v>
      </c>
      <c r="AA42" s="69" t="s">
        <v>12</v>
      </c>
      <c r="AB42" s="30" t="s">
        <v>12</v>
      </c>
    </row>
    <row r="43" spans="1:28" ht="93.6" x14ac:dyDescent="0.25">
      <c r="A43" s="73" t="s">
        <v>267</v>
      </c>
      <c r="B43" s="30" t="s">
        <v>38</v>
      </c>
      <c r="C43" s="30" t="s">
        <v>45</v>
      </c>
      <c r="D43" s="46" t="s">
        <v>346</v>
      </c>
      <c r="E43" s="46">
        <v>1962</v>
      </c>
      <c r="F43" s="43">
        <f>Table1[[#This Row],[צריכת מים שנתית (מ"ק)]]/365</f>
        <v>5.375342465753425</v>
      </c>
      <c r="G43" s="36">
        <f>VLOOKUP('תכנית ניטור בסיסית'!C43,'תוספת שלישית בכללים'!$A$2:$D$25,2,FALSE)</f>
        <v>4</v>
      </c>
      <c r="H43" s="54">
        <v>4</v>
      </c>
      <c r="I43" s="36" t="str">
        <f>VLOOKUP('תכנית ניטור בסיסית'!C43,'תוספת שלישית בכללים'!$A$2:$D$25,3,FALSE)</f>
        <v>זרם תעשייתי אחוד</v>
      </c>
      <c r="J43" s="30" t="s">
        <v>7</v>
      </c>
      <c r="K43" s="37" t="str">
        <f>VLOOKUP(C43,'תוספת שלישית בכללים'!$A$2:$D$25,4,FALSE)</f>
        <v>שמנים ושומנים, TSS, pH, COD, כלורידים, נתרן, חנקן קיילדל (TKN), זרחן כללי, סולפיד מומס (ביקבים)</v>
      </c>
      <c r="L43" s="46" t="s">
        <v>526</v>
      </c>
      <c r="M43" s="54" t="s">
        <v>13</v>
      </c>
      <c r="N43" s="59"/>
      <c r="O43" s="63"/>
      <c r="P43" s="30" t="s">
        <v>223</v>
      </c>
      <c r="Q43" s="30">
        <v>512590068</v>
      </c>
      <c r="R43" s="54" t="s">
        <v>69</v>
      </c>
      <c r="S43" s="46" t="s">
        <v>458</v>
      </c>
      <c r="T43" s="30"/>
      <c r="U43" s="54">
        <v>176226</v>
      </c>
      <c r="V43" s="54">
        <v>625523</v>
      </c>
      <c r="W43" s="54">
        <v>514019686</v>
      </c>
      <c r="X43" s="54" t="s">
        <v>519</v>
      </c>
      <c r="Y43" s="30"/>
      <c r="Z43" s="54">
        <v>500261334</v>
      </c>
      <c r="AA43" s="69">
        <v>195900</v>
      </c>
      <c r="AB43" s="30">
        <v>279924</v>
      </c>
    </row>
    <row r="44" spans="1:28" ht="93.6" x14ac:dyDescent="0.25">
      <c r="A44" s="73" t="s">
        <v>268</v>
      </c>
      <c r="B44" s="30" t="s">
        <v>38</v>
      </c>
      <c r="C44" s="30" t="s">
        <v>45</v>
      </c>
      <c r="D44" s="46"/>
      <c r="E44" s="46" t="s">
        <v>12</v>
      </c>
      <c r="F44" s="43" t="e">
        <f>Table1[[#This Row],[צריכת מים שנתית (מ"ק)]]/365</f>
        <v>#VALUE!</v>
      </c>
      <c r="G44" s="36">
        <f>VLOOKUP('תכנית ניטור בסיסית'!C44,'תוספת שלישית בכללים'!$A$2:$D$25,2,FALSE)</f>
        <v>4</v>
      </c>
      <c r="H44" s="54">
        <v>4</v>
      </c>
      <c r="I44" s="36" t="str">
        <f>VLOOKUP('תכנית ניטור בסיסית'!C44,'תוספת שלישית בכללים'!$A$2:$D$25,3,FALSE)</f>
        <v>זרם תעשייתי אחוד</v>
      </c>
      <c r="J44" s="30" t="s">
        <v>7</v>
      </c>
      <c r="K44" s="37" t="str">
        <f>VLOOKUP(C44,'תוספת שלישית בכללים'!$A$2:$D$25,4,FALSE)</f>
        <v>שמנים ושומנים, TSS, pH, COD, כלורידים, נתרן, חנקן קיילדל (TKN), זרחן כללי, סולפיד מומס (ביקבים)</v>
      </c>
      <c r="L44" s="46" t="s">
        <v>418</v>
      </c>
      <c r="M44" s="54" t="s">
        <v>420</v>
      </c>
      <c r="N44" s="59"/>
      <c r="O44" s="58" t="s">
        <v>529</v>
      </c>
      <c r="P44" s="30" t="s">
        <v>223</v>
      </c>
      <c r="Q44" s="30">
        <v>510895444</v>
      </c>
      <c r="R44" s="54" t="s">
        <v>421</v>
      </c>
      <c r="S44" s="46"/>
      <c r="T44" s="30"/>
      <c r="U44" s="54">
        <v>176479</v>
      </c>
      <c r="V44" s="54">
        <v>626156</v>
      </c>
      <c r="W44" s="54">
        <v>514019686</v>
      </c>
      <c r="X44" s="54" t="s">
        <v>519</v>
      </c>
      <c r="Y44" s="30"/>
      <c r="Z44" s="54">
        <v>500261334</v>
      </c>
      <c r="AA44" s="69" t="s">
        <v>12</v>
      </c>
      <c r="AB44" s="30">
        <v>177628</v>
      </c>
    </row>
    <row r="45" spans="1:28" ht="156" x14ac:dyDescent="0.25">
      <c r="A45" s="46" t="s">
        <v>269</v>
      </c>
      <c r="B45" s="30" t="s">
        <v>38</v>
      </c>
      <c r="C45" s="30" t="s">
        <v>50</v>
      </c>
      <c r="D45" s="46" t="s">
        <v>366</v>
      </c>
      <c r="E45" s="46">
        <v>5685.5</v>
      </c>
      <c r="F45" s="43">
        <f>Table1[[#This Row],[צריכת מים שנתית (מ"ק)]]/365</f>
        <v>15.576712328767123</v>
      </c>
      <c r="G45" s="36">
        <f>VLOOKUP('תכנית ניטור בסיסית'!C45,'תוספת שלישית בכללים'!$A$2:$D$25,2,FALSE)</f>
        <v>6</v>
      </c>
      <c r="H45" s="54">
        <v>4</v>
      </c>
      <c r="I45" s="36" t="str">
        <f>VLOOKUP('תכנית ניטור בסיסית'!C45,'תוספת שלישית בכללים'!$A$2:$D$25,3,FALSE)</f>
        <v>זרם תעשייתי אחוד</v>
      </c>
      <c r="J45" s="58" t="s">
        <v>8</v>
      </c>
      <c r="K45" s="37" t="str">
        <f>VLOOKUP(C45,'תוספת שלישית בכללים'!$A$2:$D$25,4,FALSE)</f>
        <v>סריקת מתכות כבדות,TSS, VSS, שמן מינרלי (במידה וקיים עיבוד שבבי), pH, כלורידים, סולפאט, סולפיד מומס, כלל פחמימנים הלוגנים מומסים (DOX), ציאנידים, COD</v>
      </c>
      <c r="L45" s="46" t="s">
        <v>530</v>
      </c>
      <c r="M45" s="54" t="s">
        <v>13</v>
      </c>
      <c r="N45" s="59"/>
      <c r="O45" s="30"/>
      <c r="P45" s="30" t="s">
        <v>223</v>
      </c>
      <c r="Q45" s="30">
        <v>515088425</v>
      </c>
      <c r="R45" s="54" t="s">
        <v>222</v>
      </c>
      <c r="S45" s="46" t="s">
        <v>459</v>
      </c>
      <c r="T45" s="30"/>
      <c r="U45" s="54">
        <v>168246</v>
      </c>
      <c r="V45" s="54">
        <v>630289</v>
      </c>
      <c r="W45" s="54">
        <v>512837642</v>
      </c>
      <c r="X45" s="54" t="s">
        <v>518</v>
      </c>
      <c r="Y45" s="30"/>
      <c r="Z45" s="54">
        <v>500261334</v>
      </c>
      <c r="AA45" s="69" t="s">
        <v>12</v>
      </c>
      <c r="AB45" s="30" t="s">
        <v>12</v>
      </c>
    </row>
    <row r="46" spans="1:28" ht="109.2" x14ac:dyDescent="0.25">
      <c r="A46" s="46" t="s">
        <v>270</v>
      </c>
      <c r="B46" s="55" t="s">
        <v>36</v>
      </c>
      <c r="C46" s="30" t="s">
        <v>47</v>
      </c>
      <c r="D46" s="46" t="s">
        <v>367</v>
      </c>
      <c r="E46" s="46">
        <v>318440</v>
      </c>
      <c r="F46" s="43">
        <f>Table1[[#This Row],[צריכת מים שנתית (מ"ק)]]/365</f>
        <v>872.43835616438355</v>
      </c>
      <c r="G46" s="36">
        <f>VLOOKUP('תכנית ניטור בסיסית'!C46,'תוספת שלישית בכללים'!$A$2:$D$25,2,FALSE)</f>
        <v>4</v>
      </c>
      <c r="H46" s="71"/>
      <c r="I46" s="36" t="str">
        <f>VLOOKUP('תכנית ניטור בסיסית'!C46,'תוספת שלישית בכללים'!$A$2:$D$25,3,FALSE)</f>
        <v>זרם תעשייתי אחוד</v>
      </c>
      <c r="J46" s="58"/>
      <c r="K46" s="37" t="str">
        <f>VLOOKUP(C46,'תוספת שלישית בכללים'!$A$2:$D$25,4,FALSE)</f>
        <v>שמנים ושומנים, TSS, pH, COD, חנקן קיילדל (TKN), זרחן כללי, כלורידים, נתרן, סולפיד מומס, מוליכות חשמלית, BOD</v>
      </c>
      <c r="L46" s="46"/>
      <c r="M46" s="54"/>
      <c r="N46" s="30"/>
      <c r="O46" s="55" t="s">
        <v>549</v>
      </c>
      <c r="P46" s="30"/>
      <c r="Q46" s="30"/>
      <c r="R46" s="54"/>
      <c r="S46" s="46"/>
      <c r="T46" s="30"/>
      <c r="U46" s="54"/>
      <c r="V46" s="54"/>
      <c r="W46" s="54"/>
      <c r="X46" s="54"/>
      <c r="Y46" s="30"/>
      <c r="Z46" s="54"/>
      <c r="AA46" s="69"/>
      <c r="AB46" s="30"/>
    </row>
    <row r="47" spans="1:28" ht="109.2" x14ac:dyDescent="0.25">
      <c r="A47" s="46" t="s">
        <v>271</v>
      </c>
      <c r="B47" s="30" t="s">
        <v>38</v>
      </c>
      <c r="C47" s="30" t="s">
        <v>47</v>
      </c>
      <c r="D47" s="46" t="s">
        <v>367</v>
      </c>
      <c r="E47" s="46">
        <v>318440</v>
      </c>
      <c r="F47" s="43">
        <f>Table1[[#This Row],[צריכת מים שנתית (מ"ק)]]/365</f>
        <v>872.43835616438355</v>
      </c>
      <c r="G47" s="36">
        <f>VLOOKUP('תכנית ניטור בסיסית'!C47,'תוספת שלישית בכללים'!$A$2:$D$25,2,FALSE)</f>
        <v>4</v>
      </c>
      <c r="H47" s="71">
        <v>6</v>
      </c>
      <c r="I47" s="36" t="str">
        <f>VLOOKUP('תכנית ניטור בסיסית'!C47,'תוספת שלישית בכללים'!$A$2:$D$25,3,FALSE)</f>
        <v>זרם תעשייתי אחוד</v>
      </c>
      <c r="J47" s="58" t="s">
        <v>8</v>
      </c>
      <c r="K47" s="37" t="str">
        <f>VLOOKUP(C47,'תוספת שלישית בכללים'!$A$2:$D$25,4,FALSE)</f>
        <v>שמנים ושומנים, TSS, pH, COD, חנקן קיילדל (TKN), זרחן כללי, כלורידים, נתרן, סולפיד מומס, מוליכות חשמלית, BOD</v>
      </c>
      <c r="L47" s="46" t="s">
        <v>224</v>
      </c>
      <c r="M47" s="54" t="s">
        <v>13</v>
      </c>
      <c r="N47" s="30"/>
      <c r="O47" s="30"/>
      <c r="P47" s="30" t="s">
        <v>223</v>
      </c>
      <c r="Q47" s="30">
        <v>540249703</v>
      </c>
      <c r="R47" s="54" t="s">
        <v>68</v>
      </c>
      <c r="S47" s="46" t="s">
        <v>460</v>
      </c>
      <c r="T47" s="30"/>
      <c r="U47" s="54">
        <v>176300</v>
      </c>
      <c r="V47" s="54">
        <v>625966</v>
      </c>
      <c r="W47" s="54">
        <v>514019686</v>
      </c>
      <c r="X47" s="54" t="s">
        <v>519</v>
      </c>
      <c r="Y47" s="30"/>
      <c r="Z47" s="54">
        <v>500261334</v>
      </c>
      <c r="AA47" s="69">
        <v>195901</v>
      </c>
      <c r="AB47" s="30">
        <v>52093</v>
      </c>
    </row>
    <row r="48" spans="1:28" ht="109.2" x14ac:dyDescent="0.25">
      <c r="A48" s="46" t="s">
        <v>272</v>
      </c>
      <c r="B48" s="30" t="s">
        <v>38</v>
      </c>
      <c r="C48" s="30" t="s">
        <v>62</v>
      </c>
      <c r="D48" s="46" t="s">
        <v>368</v>
      </c>
      <c r="E48" s="46">
        <v>666.6</v>
      </c>
      <c r="F48" s="43">
        <f>Table1[[#This Row],[צריכת מים שנתית (מ"ק)]]/365</f>
        <v>1.8263013698630137</v>
      </c>
      <c r="G48" s="36">
        <f>VLOOKUP('תכנית ניטור בסיסית'!C48,'תוספת שלישית בכללים'!$A$2:$D$25,2,FALSE)</f>
        <v>4</v>
      </c>
      <c r="H48" s="54">
        <v>4</v>
      </c>
      <c r="I48" s="36" t="str">
        <f>VLOOKUP('תכנית ניטור בסיסית'!C48,'תוספת שלישית בכללים'!$A$2:$D$25,3,FALSE)</f>
        <v>זרם תעשייתי אחוד</v>
      </c>
      <c r="J48" s="30" t="s">
        <v>7</v>
      </c>
      <c r="K48" s="37" t="str">
        <f>VLOOKUP(C48,'תוספת שלישית בכללים'!$A$2:$D$25,4,FALSE)</f>
        <v>BOD, COD, שמן מינרלי, pH, VSS, TSS, פחמימנים הלוגנים מומסים (DOX), חנקן קיילדל (TKN), זרחן כללי, כלורידים, בורון</v>
      </c>
      <c r="L48" s="46" t="s">
        <v>531</v>
      </c>
      <c r="M48" s="54" t="s">
        <v>13</v>
      </c>
      <c r="N48" s="30"/>
      <c r="O48" s="30"/>
      <c r="P48" s="30" t="s">
        <v>223</v>
      </c>
      <c r="Q48" s="30">
        <v>515679751</v>
      </c>
      <c r="R48" s="54" t="s">
        <v>222</v>
      </c>
      <c r="S48" s="46" t="s">
        <v>461</v>
      </c>
      <c r="T48" s="30"/>
      <c r="U48" s="54">
        <v>177471</v>
      </c>
      <c r="V48" s="54">
        <v>634504</v>
      </c>
      <c r="W48" s="54">
        <v>512837642</v>
      </c>
      <c r="X48" s="54" t="s">
        <v>518</v>
      </c>
      <c r="Y48" s="30"/>
      <c r="Z48" s="54">
        <v>500261334</v>
      </c>
      <c r="AA48" s="69" t="s">
        <v>12</v>
      </c>
      <c r="AB48" s="30" t="s">
        <v>12</v>
      </c>
    </row>
    <row r="49" spans="1:28" ht="93.6" x14ac:dyDescent="0.25">
      <c r="A49" s="46" t="s">
        <v>273</v>
      </c>
      <c r="B49" s="30" t="s">
        <v>38</v>
      </c>
      <c r="C49" s="30" t="s">
        <v>55</v>
      </c>
      <c r="D49" s="46" t="s">
        <v>369</v>
      </c>
      <c r="E49" s="46">
        <v>1134</v>
      </c>
      <c r="F49" s="43">
        <f>Table1[[#This Row],[צריכת מים שנתית (מ"ק)]]/365</f>
        <v>3.106849315068493</v>
      </c>
      <c r="G49" s="36">
        <f>VLOOKUP('תכנית ניטור בסיסית'!C49,'תוספת שלישית בכללים'!$A$2:$D$25,2,FALSE)</f>
        <v>4</v>
      </c>
      <c r="H49" s="71">
        <v>2</v>
      </c>
      <c r="I49" s="36" t="str">
        <f>VLOOKUP('תכנית ניטור בסיסית'!C49,'תוספת שלישית בכללים'!$A$2:$D$25,3,FALSE)</f>
        <v>זרם תעשייתי  לאחר מתקן טיפול [בהתאם לצו השעה לרפתות]</v>
      </c>
      <c r="J49" s="30" t="s">
        <v>7</v>
      </c>
      <c r="K49" s="37" t="str">
        <f>VLOOKUP(C49,'תוספת שלישית בכללים'!$A$2:$D$25,4,FALSE)</f>
        <v>COD, כלורידים, נתרן, pH, חנקן קיילדל (TKN),  זרחן כללי, TSS, בורון [ללא בדיקת בורון ו- pH[</v>
      </c>
      <c r="L49" s="46" t="s">
        <v>226</v>
      </c>
      <c r="M49" s="54" t="s">
        <v>13</v>
      </c>
      <c r="N49" s="30">
        <v>4</v>
      </c>
      <c r="O49" s="55" t="s">
        <v>545</v>
      </c>
      <c r="P49" s="30" t="s">
        <v>223</v>
      </c>
      <c r="Q49" s="30">
        <v>557604220</v>
      </c>
      <c r="R49" s="54" t="s">
        <v>219</v>
      </c>
      <c r="S49" s="46" t="s">
        <v>462</v>
      </c>
      <c r="T49" s="30"/>
      <c r="U49" s="54">
        <v>176204</v>
      </c>
      <c r="V49" s="54">
        <v>624412</v>
      </c>
      <c r="W49" s="54">
        <v>514019686</v>
      </c>
      <c r="X49" s="54" t="s">
        <v>519</v>
      </c>
      <c r="Y49" s="30"/>
      <c r="Z49" s="54">
        <v>500261334</v>
      </c>
      <c r="AA49" s="69" t="s">
        <v>12</v>
      </c>
      <c r="AB49" s="30" t="s">
        <v>12</v>
      </c>
    </row>
    <row r="50" spans="1:28" ht="93.6" x14ac:dyDescent="0.25">
      <c r="A50" s="46" t="s">
        <v>274</v>
      </c>
      <c r="B50" s="30" t="s">
        <v>38</v>
      </c>
      <c r="C50" s="30" t="s">
        <v>55</v>
      </c>
      <c r="D50" s="46" t="s">
        <v>369</v>
      </c>
      <c r="E50" s="46">
        <v>708</v>
      </c>
      <c r="F50" s="43">
        <f>Table1[[#This Row],[צריכת מים שנתית (מ"ק)]]/365</f>
        <v>1.9397260273972603</v>
      </c>
      <c r="G50" s="36">
        <f>VLOOKUP('תכנית ניטור בסיסית'!C50,'תוספת שלישית בכללים'!$A$2:$D$25,2,FALSE)</f>
        <v>4</v>
      </c>
      <c r="H50" s="54">
        <v>4</v>
      </c>
      <c r="I50" s="36" t="str">
        <f>VLOOKUP('תכנית ניטור בסיסית'!C50,'תוספת שלישית בכללים'!$A$2:$D$25,3,FALSE)</f>
        <v>זרם תעשייתי  לאחר מתקן טיפול [בהתאם לצו השעה לרפתות]</v>
      </c>
      <c r="J50" s="30" t="s">
        <v>7</v>
      </c>
      <c r="K50" s="37" t="str">
        <f>VLOOKUP(C50,'תוספת שלישית בכללים'!$A$2:$D$25,4,FALSE)</f>
        <v>COD, כלורידים, נתרן, pH, חנקן קיילדל (TKN),  זרחן כללי, TSS, בורון [ללא בדיקת בורון ו- pH[</v>
      </c>
      <c r="L50" s="46" t="s">
        <v>226</v>
      </c>
      <c r="M50" s="54" t="s">
        <v>13</v>
      </c>
      <c r="N50" s="30"/>
      <c r="O50" s="30"/>
      <c r="P50" s="30" t="s">
        <v>223</v>
      </c>
      <c r="Q50" s="30">
        <v>3587516</v>
      </c>
      <c r="R50" s="54" t="s">
        <v>227</v>
      </c>
      <c r="S50" s="46" t="s">
        <v>463</v>
      </c>
      <c r="T50" s="30"/>
      <c r="U50" s="54">
        <v>175581</v>
      </c>
      <c r="V50" s="54">
        <v>624771</v>
      </c>
      <c r="W50" s="54">
        <v>514019686</v>
      </c>
      <c r="X50" s="54" t="s">
        <v>519</v>
      </c>
      <c r="Y50" s="30"/>
      <c r="Z50" s="54">
        <v>500261334</v>
      </c>
      <c r="AA50" s="69" t="s">
        <v>12</v>
      </c>
      <c r="AB50" s="30" t="s">
        <v>12</v>
      </c>
    </row>
    <row r="51" spans="1:28" ht="93.6" x14ac:dyDescent="0.25">
      <c r="A51" s="46" t="s">
        <v>275</v>
      </c>
      <c r="B51" s="30" t="s">
        <v>38</v>
      </c>
      <c r="C51" s="30" t="s">
        <v>55</v>
      </c>
      <c r="D51" s="46" t="s">
        <v>369</v>
      </c>
      <c r="E51" s="46">
        <v>1129.0999999999999</v>
      </c>
      <c r="F51" s="43">
        <f>Table1[[#This Row],[צריכת מים שנתית (מ"ק)]]/365</f>
        <v>3.0934246575342463</v>
      </c>
      <c r="G51" s="36">
        <f>VLOOKUP('תכנית ניטור בסיסית'!C51,'תוספת שלישית בכללים'!$A$2:$D$25,2,FALSE)</f>
        <v>4</v>
      </c>
      <c r="H51" s="54">
        <v>4</v>
      </c>
      <c r="I51" s="36" t="str">
        <f>VLOOKUP('תכנית ניטור בסיסית'!C51,'תוספת שלישית בכללים'!$A$2:$D$25,3,FALSE)</f>
        <v>זרם תעשייתי  לאחר מתקן טיפול [בהתאם לצו השעה לרפתות]</v>
      </c>
      <c r="J51" s="30" t="s">
        <v>7</v>
      </c>
      <c r="K51" s="37" t="str">
        <f>VLOOKUP(C51,'תוספת שלישית בכללים'!$A$2:$D$25,4,FALSE)</f>
        <v>COD, כלורידים, נתרן, pH, חנקן קיילדל (TKN),  זרחן כללי, TSS, בורון [ללא בדיקת בורון ו- pH[</v>
      </c>
      <c r="L51" s="46" t="s">
        <v>226</v>
      </c>
      <c r="M51" s="54" t="s">
        <v>13</v>
      </c>
      <c r="N51" s="30"/>
      <c r="O51" s="63"/>
      <c r="P51" s="30" t="s">
        <v>223</v>
      </c>
      <c r="Q51" s="30">
        <v>5229203</v>
      </c>
      <c r="R51" s="54" t="s">
        <v>227</v>
      </c>
      <c r="S51" s="46" t="s">
        <v>464</v>
      </c>
      <c r="T51" s="30"/>
      <c r="U51" s="54">
        <v>175586</v>
      </c>
      <c r="V51" s="54">
        <v>624714</v>
      </c>
      <c r="W51" s="54">
        <v>514019686</v>
      </c>
      <c r="X51" s="54" t="s">
        <v>519</v>
      </c>
      <c r="Y51" s="30"/>
      <c r="Z51" s="54">
        <v>500261334</v>
      </c>
      <c r="AA51" s="69" t="s">
        <v>12</v>
      </c>
      <c r="AB51" s="30" t="s">
        <v>12</v>
      </c>
    </row>
    <row r="52" spans="1:28" ht="93.6" x14ac:dyDescent="0.25">
      <c r="A52" s="46" t="s">
        <v>276</v>
      </c>
      <c r="B52" s="30" t="s">
        <v>38</v>
      </c>
      <c r="C52" s="30" t="s">
        <v>55</v>
      </c>
      <c r="D52" s="46" t="s">
        <v>369</v>
      </c>
      <c r="E52" s="46">
        <v>920.7</v>
      </c>
      <c r="F52" s="43">
        <f>Table1[[#This Row],[צריכת מים שנתית (מ"ק)]]/365</f>
        <v>2.5224657534246577</v>
      </c>
      <c r="G52" s="36">
        <f>VLOOKUP('תכנית ניטור בסיסית'!C52,'תוספת שלישית בכללים'!$A$2:$D$25,2,FALSE)</f>
        <v>4</v>
      </c>
      <c r="H52" s="54">
        <v>4</v>
      </c>
      <c r="I52" s="36" t="str">
        <f>VLOOKUP('תכנית ניטור בסיסית'!C52,'תוספת שלישית בכללים'!$A$2:$D$25,3,FALSE)</f>
        <v>זרם תעשייתי  לאחר מתקן טיפול [בהתאם לצו השעה לרפתות]</v>
      </c>
      <c r="J52" s="30" t="s">
        <v>7</v>
      </c>
      <c r="K52" s="37" t="str">
        <f>VLOOKUP(C52,'תוספת שלישית בכללים'!$A$2:$D$25,4,FALSE)</f>
        <v>COD, כלורידים, נתרן, pH, חנקן קיילדל (TKN),  זרחן כללי, TSS, בורון [ללא בדיקת בורון ו- pH[</v>
      </c>
      <c r="L52" s="46" t="s">
        <v>226</v>
      </c>
      <c r="M52" s="54" t="s">
        <v>13</v>
      </c>
      <c r="N52" s="30"/>
      <c r="O52" s="30"/>
      <c r="P52" s="30" t="s">
        <v>223</v>
      </c>
      <c r="Q52" s="30">
        <v>564521210</v>
      </c>
      <c r="R52" s="54" t="s">
        <v>227</v>
      </c>
      <c r="S52" s="46" t="s">
        <v>465</v>
      </c>
      <c r="T52" s="30"/>
      <c r="U52" s="54">
        <v>176502</v>
      </c>
      <c r="V52" s="54">
        <v>624284</v>
      </c>
      <c r="W52" s="54">
        <v>514019686</v>
      </c>
      <c r="X52" s="54" t="s">
        <v>519</v>
      </c>
      <c r="Y52" s="30"/>
      <c r="Z52" s="54">
        <v>500261334</v>
      </c>
      <c r="AA52" s="69" t="s">
        <v>12</v>
      </c>
      <c r="AB52" s="30" t="s">
        <v>12</v>
      </c>
    </row>
    <row r="53" spans="1:28" ht="93.6" x14ac:dyDescent="0.25">
      <c r="A53" s="46" t="s">
        <v>277</v>
      </c>
      <c r="B53" s="30" t="s">
        <v>38</v>
      </c>
      <c r="C53" s="30" t="s">
        <v>55</v>
      </c>
      <c r="D53" s="46" t="s">
        <v>369</v>
      </c>
      <c r="E53" s="46">
        <v>2097.8000000000002</v>
      </c>
      <c r="F53" s="43">
        <f>Table1[[#This Row],[צריכת מים שנתית (מ"ק)]]/365</f>
        <v>5.7473972602739734</v>
      </c>
      <c r="G53" s="36">
        <f>VLOOKUP('תכנית ניטור בסיסית'!C53,'תוספת שלישית בכללים'!$A$2:$D$25,2,FALSE)</f>
        <v>4</v>
      </c>
      <c r="H53" s="54">
        <v>4</v>
      </c>
      <c r="I53" s="36" t="str">
        <f>VLOOKUP('תכנית ניטור בסיסית'!C53,'תוספת שלישית בכללים'!$A$2:$D$25,3,FALSE)</f>
        <v>זרם תעשייתי  לאחר מתקן טיפול [בהתאם לצו השעה לרפתות]</v>
      </c>
      <c r="J53" s="30" t="s">
        <v>7</v>
      </c>
      <c r="K53" s="37" t="str">
        <f>VLOOKUP(C53,'תוספת שלישית בכללים'!$A$2:$D$25,4,FALSE)</f>
        <v>COD, כלורידים, נתרן, pH, חנקן קיילדל (TKN),  זרחן כללי, TSS, בורון [ללא בדיקת בורון ו- pH[</v>
      </c>
      <c r="L53" s="46" t="s">
        <v>226</v>
      </c>
      <c r="M53" s="54" t="s">
        <v>13</v>
      </c>
      <c r="N53" s="30"/>
      <c r="O53" s="30"/>
      <c r="P53" s="30" t="s">
        <v>223</v>
      </c>
      <c r="Q53" s="30">
        <v>92403000</v>
      </c>
      <c r="R53" s="54" t="s">
        <v>227</v>
      </c>
      <c r="S53" s="46" t="s">
        <v>466</v>
      </c>
      <c r="T53" s="30"/>
      <c r="U53" s="54">
        <v>176153</v>
      </c>
      <c r="V53" s="54">
        <v>624344</v>
      </c>
      <c r="W53" s="54">
        <v>514019686</v>
      </c>
      <c r="X53" s="54" t="s">
        <v>519</v>
      </c>
      <c r="Y53" s="30"/>
      <c r="Z53" s="54">
        <v>500261334</v>
      </c>
      <c r="AA53" s="69" t="s">
        <v>12</v>
      </c>
      <c r="AB53" s="30" t="s">
        <v>12</v>
      </c>
    </row>
    <row r="54" spans="1:28" ht="93.6" x14ac:dyDescent="0.25">
      <c r="A54" s="46" t="s">
        <v>278</v>
      </c>
      <c r="B54" s="30" t="s">
        <v>38</v>
      </c>
      <c r="C54" s="30" t="s">
        <v>55</v>
      </c>
      <c r="D54" s="46" t="s">
        <v>370</v>
      </c>
      <c r="E54" s="46">
        <v>415.6</v>
      </c>
      <c r="F54" s="43">
        <f>Table1[[#This Row],[צריכת מים שנתית (מ"ק)]]/365</f>
        <v>1.1386301369863014</v>
      </c>
      <c r="G54" s="36">
        <f>VLOOKUP('תכנית ניטור בסיסית'!C54,'תוספת שלישית בכללים'!$A$2:$D$25,2,FALSE)</f>
        <v>4</v>
      </c>
      <c r="H54" s="54">
        <v>4</v>
      </c>
      <c r="I54" s="36" t="str">
        <f>VLOOKUP('תכנית ניטור בסיסית'!C54,'תוספת שלישית בכללים'!$A$2:$D$25,3,FALSE)</f>
        <v>זרם תעשייתי  לאחר מתקן טיפול [בהתאם לצו השעה לרפתות]</v>
      </c>
      <c r="J54" s="30" t="s">
        <v>7</v>
      </c>
      <c r="K54" s="37" t="str">
        <f>VLOOKUP(C54,'תוספת שלישית בכללים'!$A$2:$D$25,4,FALSE)</f>
        <v>COD, כלורידים, נתרן, pH, חנקן קיילדל (TKN),  זרחן כללי, TSS, בורון [ללא בדיקת בורון ו- pH[</v>
      </c>
      <c r="L54" s="46" t="s">
        <v>226</v>
      </c>
      <c r="M54" s="54" t="s">
        <v>13</v>
      </c>
      <c r="N54" s="30"/>
      <c r="O54" s="30"/>
      <c r="P54" s="30" t="s">
        <v>223</v>
      </c>
      <c r="Q54" s="30">
        <v>53484796</v>
      </c>
      <c r="R54" s="54" t="s">
        <v>227</v>
      </c>
      <c r="S54" s="46" t="s">
        <v>467</v>
      </c>
      <c r="T54" s="30"/>
      <c r="U54" s="54">
        <v>176060</v>
      </c>
      <c r="V54" s="54">
        <v>624335</v>
      </c>
      <c r="W54" s="54">
        <v>514019686</v>
      </c>
      <c r="X54" s="54" t="s">
        <v>519</v>
      </c>
      <c r="Y54" s="30"/>
      <c r="Z54" s="54">
        <v>500261334</v>
      </c>
      <c r="AA54" s="69" t="s">
        <v>12</v>
      </c>
      <c r="AB54" s="30" t="s">
        <v>12</v>
      </c>
    </row>
    <row r="55" spans="1:28" ht="93.6" x14ac:dyDescent="0.25">
      <c r="A55" s="46" t="s">
        <v>279</v>
      </c>
      <c r="B55" s="30" t="s">
        <v>38</v>
      </c>
      <c r="C55" s="30" t="s">
        <v>55</v>
      </c>
      <c r="D55" s="46" t="s">
        <v>371</v>
      </c>
      <c r="E55" s="46">
        <v>1990</v>
      </c>
      <c r="F55" s="43">
        <f>Table1[[#This Row],[צריכת מים שנתית (מ"ק)]]/365</f>
        <v>5.4520547945205475</v>
      </c>
      <c r="G55" s="36">
        <f>VLOOKUP('תכנית ניטור בסיסית'!C55,'תוספת שלישית בכללים'!$A$2:$D$25,2,FALSE)</f>
        <v>4</v>
      </c>
      <c r="H55" s="54">
        <v>4</v>
      </c>
      <c r="I55" s="36" t="str">
        <f>VLOOKUP('תכנית ניטור בסיסית'!C55,'תוספת שלישית בכללים'!$A$2:$D$25,3,FALSE)</f>
        <v>זרם תעשייתי  לאחר מתקן טיפול [בהתאם לצו השעה לרפתות]</v>
      </c>
      <c r="J55" s="30" t="s">
        <v>7</v>
      </c>
      <c r="K55" s="37" t="str">
        <f>VLOOKUP(C55,'תוספת שלישית בכללים'!$A$2:$D$25,4,FALSE)</f>
        <v>COD, כלורידים, נתרן, pH, חנקן קיילדל (TKN),  זרחן כללי, TSS, בורון [ללא בדיקת בורון ו- pH[</v>
      </c>
      <c r="L55" s="46" t="s">
        <v>226</v>
      </c>
      <c r="M55" s="54" t="s">
        <v>13</v>
      </c>
      <c r="N55" s="30"/>
      <c r="O55" s="30"/>
      <c r="P55" s="30" t="s">
        <v>223</v>
      </c>
      <c r="Q55" s="30">
        <v>51027373</v>
      </c>
      <c r="R55" s="54" t="s">
        <v>71</v>
      </c>
      <c r="S55" s="46" t="s">
        <v>468</v>
      </c>
      <c r="T55" s="30"/>
      <c r="U55" s="54">
        <v>176233</v>
      </c>
      <c r="V55" s="54">
        <v>624324</v>
      </c>
      <c r="W55" s="54">
        <v>514019686</v>
      </c>
      <c r="X55" s="54" t="s">
        <v>519</v>
      </c>
      <c r="Y55" s="30"/>
      <c r="Z55" s="54">
        <v>500261334</v>
      </c>
      <c r="AA55" s="69" t="s">
        <v>12</v>
      </c>
      <c r="AB55" s="30" t="s">
        <v>12</v>
      </c>
    </row>
    <row r="56" spans="1:28" ht="93.6" x14ac:dyDescent="0.25">
      <c r="A56" s="46" t="s">
        <v>280</v>
      </c>
      <c r="B56" s="30" t="s">
        <v>38</v>
      </c>
      <c r="C56" s="30" t="s">
        <v>55</v>
      </c>
      <c r="D56" s="46" t="s">
        <v>372</v>
      </c>
      <c r="E56" s="46">
        <v>1039.5999999999999</v>
      </c>
      <c r="F56" s="43">
        <f>Table1[[#This Row],[צריכת מים שנתית (מ"ק)]]/365</f>
        <v>2.8482191780821915</v>
      </c>
      <c r="G56" s="36">
        <f>VLOOKUP('תכנית ניטור בסיסית'!C56,'תוספת שלישית בכללים'!$A$2:$D$25,2,FALSE)</f>
        <v>4</v>
      </c>
      <c r="H56" s="54">
        <v>4</v>
      </c>
      <c r="I56" s="36" t="str">
        <f>VLOOKUP('תכנית ניטור בסיסית'!C56,'תוספת שלישית בכללים'!$A$2:$D$25,3,FALSE)</f>
        <v>זרם תעשייתי  לאחר מתקן טיפול [בהתאם לצו השעה לרפתות]</v>
      </c>
      <c r="J56" s="30" t="s">
        <v>7</v>
      </c>
      <c r="K56" s="37" t="str">
        <f>VLOOKUP(C56,'תוספת שלישית בכללים'!$A$2:$D$25,4,FALSE)</f>
        <v>COD, כלורידים, נתרן, pH, חנקן קיילדל (TKN),  זרחן כללי, TSS, בורון [ללא בדיקת בורון ו- pH[</v>
      </c>
      <c r="L56" s="46" t="s">
        <v>226</v>
      </c>
      <c r="M56" s="54" t="s">
        <v>13</v>
      </c>
      <c r="N56" s="30"/>
      <c r="O56" s="30"/>
      <c r="P56" s="30" t="s">
        <v>223</v>
      </c>
      <c r="Q56" s="30">
        <v>5805908</v>
      </c>
      <c r="R56" s="54" t="s">
        <v>421</v>
      </c>
      <c r="S56" s="46" t="s">
        <v>469</v>
      </c>
      <c r="T56" s="30"/>
      <c r="U56" s="54">
        <v>176233</v>
      </c>
      <c r="V56" s="54">
        <v>624438</v>
      </c>
      <c r="W56" s="54">
        <v>514019686</v>
      </c>
      <c r="X56" s="54" t="s">
        <v>519</v>
      </c>
      <c r="Y56" s="30"/>
      <c r="Z56" s="54">
        <v>500261334</v>
      </c>
      <c r="AA56" s="69" t="s">
        <v>12</v>
      </c>
      <c r="AB56" s="30" t="s">
        <v>12</v>
      </c>
    </row>
    <row r="57" spans="1:28" ht="93.6" x14ac:dyDescent="0.25">
      <c r="A57" s="46" t="s">
        <v>281</v>
      </c>
      <c r="B57" s="30" t="s">
        <v>38</v>
      </c>
      <c r="C57" s="30" t="s">
        <v>55</v>
      </c>
      <c r="D57" s="46" t="s">
        <v>373</v>
      </c>
      <c r="E57" s="46">
        <v>295.60000000000002</v>
      </c>
      <c r="F57" s="43">
        <f>Table1[[#This Row],[צריכת מים שנתית (מ"ק)]]/365</f>
        <v>0.80986301369863023</v>
      </c>
      <c r="G57" s="36">
        <f>VLOOKUP('תכנית ניטור בסיסית'!C57,'תוספת שלישית בכללים'!$A$2:$D$25,2,FALSE)</f>
        <v>4</v>
      </c>
      <c r="H57" s="54">
        <v>4</v>
      </c>
      <c r="I57" s="36" t="str">
        <f>VLOOKUP('תכנית ניטור בסיסית'!C57,'תוספת שלישית בכללים'!$A$2:$D$25,3,FALSE)</f>
        <v>זרם תעשייתי  לאחר מתקן טיפול [בהתאם לצו השעה לרפתות]</v>
      </c>
      <c r="J57" s="30" t="s">
        <v>7</v>
      </c>
      <c r="K57" s="37" t="str">
        <f>VLOOKUP(C57,'תוספת שלישית בכללים'!$A$2:$D$25,4,FALSE)</f>
        <v>COD, כלורידים, נתרן, pH, חנקן קיילדל (TKN),  זרחן כללי, TSS, בורון [ללא בדיקת בורון ו- pH[</v>
      </c>
      <c r="L57" s="46" t="s">
        <v>226</v>
      </c>
      <c r="M57" s="54" t="s">
        <v>13</v>
      </c>
      <c r="N57" s="30"/>
      <c r="O57" s="30"/>
      <c r="P57" s="30" t="s">
        <v>223</v>
      </c>
      <c r="Q57" s="30">
        <v>51604040</v>
      </c>
      <c r="R57" s="54" t="s">
        <v>421</v>
      </c>
      <c r="S57" s="46" t="s">
        <v>470</v>
      </c>
      <c r="T57" s="30"/>
      <c r="U57" s="54">
        <v>175455</v>
      </c>
      <c r="V57" s="54">
        <v>624775</v>
      </c>
      <c r="W57" s="54">
        <v>514019686</v>
      </c>
      <c r="X57" s="54" t="s">
        <v>519</v>
      </c>
      <c r="Y57" s="30"/>
      <c r="Z57" s="54">
        <v>500261334</v>
      </c>
      <c r="AA57" s="69" t="s">
        <v>12</v>
      </c>
      <c r="AB57" s="30" t="s">
        <v>12</v>
      </c>
    </row>
    <row r="58" spans="1:28" ht="93.6" x14ac:dyDescent="0.25">
      <c r="A58" s="46" t="s">
        <v>282</v>
      </c>
      <c r="B58" s="30" t="s">
        <v>38</v>
      </c>
      <c r="C58" s="30" t="s">
        <v>55</v>
      </c>
      <c r="D58" s="46" t="s">
        <v>374</v>
      </c>
      <c r="E58" s="46">
        <v>980.7</v>
      </c>
      <c r="F58" s="43">
        <f>Table1[[#This Row],[צריכת מים שנתית (מ"ק)]]/365</f>
        <v>2.6868493150684931</v>
      </c>
      <c r="G58" s="36">
        <f>VLOOKUP('תכנית ניטור בסיסית'!C58,'תוספת שלישית בכללים'!$A$2:$D$25,2,FALSE)</f>
        <v>4</v>
      </c>
      <c r="H58" s="54">
        <v>4</v>
      </c>
      <c r="I58" s="36" t="str">
        <f>VLOOKUP('תכנית ניטור בסיסית'!C58,'תוספת שלישית בכללים'!$A$2:$D$25,3,FALSE)</f>
        <v>זרם תעשייתי  לאחר מתקן טיפול [בהתאם לצו השעה לרפתות]</v>
      </c>
      <c r="J58" s="30" t="s">
        <v>7</v>
      </c>
      <c r="K58" s="37" t="str">
        <f>VLOOKUP(C58,'תוספת שלישית בכללים'!$A$2:$D$25,4,FALSE)</f>
        <v>COD, כלורידים, נתרן, pH, חנקן קיילדל (TKN),  זרחן כללי, TSS, בורון [ללא בדיקת בורון ו- pH[</v>
      </c>
      <c r="L58" s="46" t="s">
        <v>226</v>
      </c>
      <c r="M58" s="54" t="s">
        <v>13</v>
      </c>
      <c r="N58" s="30"/>
      <c r="O58" s="30"/>
      <c r="P58" s="30" t="s">
        <v>223</v>
      </c>
      <c r="Q58" s="30">
        <v>540225612</v>
      </c>
      <c r="R58" s="54" t="s">
        <v>219</v>
      </c>
      <c r="S58" s="46" t="s">
        <v>471</v>
      </c>
      <c r="T58" s="30"/>
      <c r="U58" s="54">
        <v>175212</v>
      </c>
      <c r="V58" s="54">
        <v>628030</v>
      </c>
      <c r="W58" s="54">
        <v>514019686</v>
      </c>
      <c r="X58" s="54" t="s">
        <v>519</v>
      </c>
      <c r="Y58" s="30"/>
      <c r="Z58" s="54">
        <v>500261334</v>
      </c>
      <c r="AA58" s="69">
        <v>196143</v>
      </c>
      <c r="AB58" s="30">
        <v>171886</v>
      </c>
    </row>
    <row r="59" spans="1:28" ht="93.6" x14ac:dyDescent="0.25">
      <c r="A59" s="46" t="s">
        <v>283</v>
      </c>
      <c r="B59" s="30" t="s">
        <v>38</v>
      </c>
      <c r="C59" s="30" t="s">
        <v>55</v>
      </c>
      <c r="D59" s="46" t="s">
        <v>375</v>
      </c>
      <c r="E59" s="46">
        <v>3177</v>
      </c>
      <c r="F59" s="43">
        <f>Table1[[#This Row],[צריכת מים שנתית (מ"ק)]]/365</f>
        <v>8.7041095890410958</v>
      </c>
      <c r="G59" s="36">
        <f>VLOOKUP('תכנית ניטור בסיסית'!C59,'תוספת שלישית בכללים'!$A$2:$D$25,2,FALSE)</f>
        <v>4</v>
      </c>
      <c r="H59" s="54">
        <v>4</v>
      </c>
      <c r="I59" s="36" t="str">
        <f>VLOOKUP('תכנית ניטור בסיסית'!C59,'תוספת שלישית בכללים'!$A$2:$D$25,3,FALSE)</f>
        <v>זרם תעשייתי  לאחר מתקן טיפול [בהתאם לצו השעה לרפתות]</v>
      </c>
      <c r="J59" s="30" t="s">
        <v>7</v>
      </c>
      <c r="K59" s="37" t="str">
        <f>VLOOKUP(C59,'תוספת שלישית בכללים'!$A$2:$D$25,4,FALSE)</f>
        <v>COD, כלורידים, נתרן, pH, חנקן קיילדל (TKN),  זרחן כללי, TSS, בורון [ללא בדיקת בורון ו- pH[</v>
      </c>
      <c r="L59" s="46" t="s">
        <v>226</v>
      </c>
      <c r="M59" s="54" t="s">
        <v>13</v>
      </c>
      <c r="N59" s="30"/>
      <c r="O59" s="30"/>
      <c r="P59" s="30" t="s">
        <v>223</v>
      </c>
      <c r="Q59" s="30">
        <v>5275748</v>
      </c>
      <c r="R59" s="54" t="s">
        <v>71</v>
      </c>
      <c r="S59" s="46" t="s">
        <v>472</v>
      </c>
      <c r="T59" s="30"/>
      <c r="U59" s="54">
        <v>173932</v>
      </c>
      <c r="V59" s="54">
        <v>627480</v>
      </c>
      <c r="W59" s="54">
        <v>514019686</v>
      </c>
      <c r="X59" s="54" t="s">
        <v>519</v>
      </c>
      <c r="Y59" s="30"/>
      <c r="Z59" s="54">
        <v>500261334</v>
      </c>
      <c r="AA59" s="69" t="s">
        <v>12</v>
      </c>
      <c r="AB59" s="30" t="s">
        <v>12</v>
      </c>
    </row>
    <row r="60" spans="1:28" ht="93.6" x14ac:dyDescent="0.25">
      <c r="A60" s="46" t="s">
        <v>284</v>
      </c>
      <c r="B60" s="30" t="s">
        <v>38</v>
      </c>
      <c r="C60" s="30" t="s">
        <v>55</v>
      </c>
      <c r="D60" s="46" t="s">
        <v>375</v>
      </c>
      <c r="E60" s="46">
        <v>2206</v>
      </c>
      <c r="F60" s="43">
        <f>Table1[[#This Row],[צריכת מים שנתית (מ"ק)]]/365</f>
        <v>6.043835616438356</v>
      </c>
      <c r="G60" s="36">
        <f>VLOOKUP('תכנית ניטור בסיסית'!C60,'תוספת שלישית בכללים'!$A$2:$D$25,2,FALSE)</f>
        <v>4</v>
      </c>
      <c r="H60" s="54">
        <v>4</v>
      </c>
      <c r="I60" s="36" t="str">
        <f>VLOOKUP('תכנית ניטור בסיסית'!C60,'תוספת שלישית בכללים'!$A$2:$D$25,3,FALSE)</f>
        <v>זרם תעשייתי  לאחר מתקן טיפול [בהתאם לצו השעה לרפתות]</v>
      </c>
      <c r="J60" s="30" t="s">
        <v>7</v>
      </c>
      <c r="K60" s="37" t="str">
        <f>VLOOKUP(C60,'תוספת שלישית בכללים'!$A$2:$D$25,4,FALSE)</f>
        <v>COD, כלורידים, נתרן, pH, חנקן קיילדל (TKN),  זרחן כללי, TSS, בורון [ללא בדיקת בורון ו- pH[</v>
      </c>
      <c r="L60" s="46" t="s">
        <v>226</v>
      </c>
      <c r="M60" s="54" t="s">
        <v>13</v>
      </c>
      <c r="N60" s="30"/>
      <c r="O60" s="30"/>
      <c r="P60" s="30" t="s">
        <v>223</v>
      </c>
      <c r="Q60" s="30">
        <v>540192820</v>
      </c>
      <c r="R60" s="54" t="s">
        <v>68</v>
      </c>
      <c r="S60" s="46" t="s">
        <v>473</v>
      </c>
      <c r="T60" s="30"/>
      <c r="U60" s="54">
        <v>172895</v>
      </c>
      <c r="V60" s="54">
        <v>626652</v>
      </c>
      <c r="W60" s="54">
        <v>514019686</v>
      </c>
      <c r="X60" s="54" t="s">
        <v>519</v>
      </c>
      <c r="Y60" s="30"/>
      <c r="Z60" s="54">
        <v>500261334</v>
      </c>
      <c r="AA60" s="69" t="s">
        <v>12</v>
      </c>
      <c r="AB60" s="30" t="s">
        <v>12</v>
      </c>
    </row>
    <row r="61" spans="1:28" ht="93.6" x14ac:dyDescent="0.25">
      <c r="A61" s="46" t="s">
        <v>285</v>
      </c>
      <c r="B61" s="30" t="s">
        <v>38</v>
      </c>
      <c r="C61" s="30" t="s">
        <v>55</v>
      </c>
      <c r="D61" s="46" t="s">
        <v>375</v>
      </c>
      <c r="E61" s="46">
        <v>3829</v>
      </c>
      <c r="F61" s="43">
        <f>Table1[[#This Row],[צריכת מים שנתית (מ"ק)]]/365</f>
        <v>10.490410958904109</v>
      </c>
      <c r="G61" s="36">
        <f>VLOOKUP('תכנית ניטור בסיסית'!C61,'תוספת שלישית בכללים'!$A$2:$D$25,2,FALSE)</f>
        <v>4</v>
      </c>
      <c r="H61" s="54">
        <v>4</v>
      </c>
      <c r="I61" s="36" t="str">
        <f>VLOOKUP('תכנית ניטור בסיסית'!C61,'תוספת שלישית בכללים'!$A$2:$D$25,3,FALSE)</f>
        <v>זרם תעשייתי  לאחר מתקן טיפול [בהתאם לצו השעה לרפתות]</v>
      </c>
      <c r="J61" s="30" t="s">
        <v>7</v>
      </c>
      <c r="K61" s="37" t="str">
        <f>VLOOKUP(C61,'תוספת שלישית בכללים'!$A$2:$D$25,4,FALSE)</f>
        <v>COD, כלורידים, נתרן, pH, חנקן קיילדל (TKN),  זרחן כללי, TSS, בורון [ללא בדיקת בורון ו- pH[</v>
      </c>
      <c r="L61" s="46" t="s">
        <v>226</v>
      </c>
      <c r="M61" s="54" t="s">
        <v>13</v>
      </c>
      <c r="N61" s="30"/>
      <c r="O61" s="30"/>
      <c r="P61" s="30" t="s">
        <v>223</v>
      </c>
      <c r="Q61" s="30">
        <v>511932915</v>
      </c>
      <c r="R61" s="54" t="s">
        <v>222</v>
      </c>
      <c r="S61" s="46" t="s">
        <v>474</v>
      </c>
      <c r="T61" s="30"/>
      <c r="U61" s="54">
        <v>173472</v>
      </c>
      <c r="V61" s="54">
        <v>627166</v>
      </c>
      <c r="W61" s="54">
        <v>514019686</v>
      </c>
      <c r="X61" s="54" t="s">
        <v>519</v>
      </c>
      <c r="Y61" s="30"/>
      <c r="Z61" s="54">
        <v>500261334</v>
      </c>
      <c r="AA61" s="69">
        <v>196144</v>
      </c>
      <c r="AB61" s="30">
        <v>170125</v>
      </c>
    </row>
    <row r="62" spans="1:28" ht="93.6" x14ac:dyDescent="0.25">
      <c r="A62" s="46" t="s">
        <v>286</v>
      </c>
      <c r="B62" s="30" t="s">
        <v>38</v>
      </c>
      <c r="C62" s="30" t="s">
        <v>55</v>
      </c>
      <c r="D62" s="46" t="s">
        <v>376</v>
      </c>
      <c r="E62" s="46">
        <v>6824</v>
      </c>
      <c r="F62" s="43">
        <f>Table1[[#This Row],[צריכת מים שנתית (מ"ק)]]/365</f>
        <v>18.695890410958903</v>
      </c>
      <c r="G62" s="36">
        <f>VLOOKUP('תכנית ניטור בסיסית'!C62,'תוספת שלישית בכללים'!$A$2:$D$25,2,FALSE)</f>
        <v>4</v>
      </c>
      <c r="H62" s="54">
        <v>4</v>
      </c>
      <c r="I62" s="36" t="str">
        <f>VLOOKUP('תכנית ניטור בסיסית'!C62,'תוספת שלישית בכללים'!$A$2:$D$25,3,FALSE)</f>
        <v>זרם תעשייתי  לאחר מתקן טיפול [בהתאם לצו השעה לרפתות]</v>
      </c>
      <c r="J62" s="30" t="s">
        <v>7</v>
      </c>
      <c r="K62" s="37" t="str">
        <f>VLOOKUP(C62,'תוספת שלישית בכללים'!$A$2:$D$25,4,FALSE)</f>
        <v>COD, כלורידים, נתרן, pH, חנקן קיילדל (TKN),  זרחן כללי, TSS, בורון [ללא בדיקת בורון ו- pH[</v>
      </c>
      <c r="L62" s="46" t="s">
        <v>226</v>
      </c>
      <c r="M62" s="54" t="s">
        <v>13</v>
      </c>
      <c r="N62" s="30"/>
      <c r="O62" s="30"/>
      <c r="P62" s="30" t="s">
        <v>223</v>
      </c>
      <c r="Q62" s="30">
        <v>540219003</v>
      </c>
      <c r="R62" s="54" t="s">
        <v>421</v>
      </c>
      <c r="S62" s="46" t="s">
        <v>475</v>
      </c>
      <c r="T62" s="30"/>
      <c r="U62" s="54">
        <v>174332</v>
      </c>
      <c r="V62" s="54">
        <v>627407</v>
      </c>
      <c r="W62" s="54">
        <v>514019686</v>
      </c>
      <c r="X62" s="54" t="s">
        <v>519</v>
      </c>
      <c r="Y62" s="30"/>
      <c r="Z62" s="54">
        <v>500261334</v>
      </c>
      <c r="AA62" s="69" t="s">
        <v>12</v>
      </c>
      <c r="AB62" s="30" t="s">
        <v>12</v>
      </c>
    </row>
    <row r="63" spans="1:28" ht="93.6" x14ac:dyDescent="0.25">
      <c r="A63" s="46" t="s">
        <v>287</v>
      </c>
      <c r="B63" s="30" t="s">
        <v>38</v>
      </c>
      <c r="C63" s="30" t="s">
        <v>55</v>
      </c>
      <c r="D63" s="46" t="s">
        <v>377</v>
      </c>
      <c r="E63" s="46">
        <v>1400</v>
      </c>
      <c r="F63" s="43">
        <f>Table1[[#This Row],[צריכת מים שנתית (מ"ק)]]/365</f>
        <v>3.8356164383561642</v>
      </c>
      <c r="G63" s="36">
        <f>VLOOKUP('תכנית ניטור בסיסית'!C63,'תוספת שלישית בכללים'!$A$2:$D$25,2,FALSE)</f>
        <v>4</v>
      </c>
      <c r="H63" s="54">
        <v>4</v>
      </c>
      <c r="I63" s="36" t="str">
        <f>VLOOKUP('תכנית ניטור בסיסית'!C63,'תוספת שלישית בכללים'!$A$2:$D$25,3,FALSE)</f>
        <v>זרם תעשייתי  לאחר מתקן טיפול [בהתאם לצו השעה לרפתות]</v>
      </c>
      <c r="J63" s="30" t="s">
        <v>7</v>
      </c>
      <c r="K63" s="37" t="str">
        <f>VLOOKUP(C63,'תוספת שלישית בכללים'!$A$2:$D$25,4,FALSE)</f>
        <v>COD, כלורידים, נתרן, pH, חנקן קיילדל (TKN),  זרחן כללי, TSS, בורון [ללא בדיקת בורון ו- pH[</v>
      </c>
      <c r="L63" s="46" t="s">
        <v>226</v>
      </c>
      <c r="M63" s="54" t="s">
        <v>13</v>
      </c>
      <c r="N63" s="30"/>
      <c r="O63" s="30"/>
      <c r="P63" s="30" t="s">
        <v>223</v>
      </c>
      <c r="Q63" s="30">
        <v>2324671</v>
      </c>
      <c r="R63" s="54" t="s">
        <v>12</v>
      </c>
      <c r="S63" s="46" t="s">
        <v>476</v>
      </c>
      <c r="T63" s="30"/>
      <c r="U63" s="54">
        <v>174286</v>
      </c>
      <c r="V63" s="54">
        <v>627547</v>
      </c>
      <c r="W63" s="54">
        <v>514019686</v>
      </c>
      <c r="X63" s="54" t="s">
        <v>519</v>
      </c>
      <c r="Y63" s="30"/>
      <c r="Z63" s="54">
        <v>500261334</v>
      </c>
      <c r="AA63" s="69" t="s">
        <v>12</v>
      </c>
      <c r="AB63" s="30" t="s">
        <v>12</v>
      </c>
    </row>
    <row r="64" spans="1:28" ht="93.6" x14ac:dyDescent="0.25">
      <c r="A64" s="46" t="s">
        <v>288</v>
      </c>
      <c r="B64" s="30" t="s">
        <v>38</v>
      </c>
      <c r="C64" s="30" t="s">
        <v>55</v>
      </c>
      <c r="D64" s="46" t="s">
        <v>378</v>
      </c>
      <c r="E64" s="46">
        <v>1123</v>
      </c>
      <c r="F64" s="43">
        <f>Table1[[#This Row],[צריכת מים שנתית (מ"ק)]]/365</f>
        <v>3.0767123287671234</v>
      </c>
      <c r="G64" s="36">
        <f>VLOOKUP('תכנית ניטור בסיסית'!C64,'תוספת שלישית בכללים'!$A$2:$D$25,2,FALSE)</f>
        <v>4</v>
      </c>
      <c r="H64" s="54">
        <v>4</v>
      </c>
      <c r="I64" s="36" t="str">
        <f>VLOOKUP('תכנית ניטור בסיסית'!C64,'תוספת שלישית בכללים'!$A$2:$D$25,3,FALSE)</f>
        <v>זרם תעשייתי  לאחר מתקן טיפול [בהתאם לצו השעה לרפתות]</v>
      </c>
      <c r="J64" s="30" t="s">
        <v>7</v>
      </c>
      <c r="K64" s="37" t="str">
        <f>VLOOKUP(C64,'תוספת שלישית בכללים'!$A$2:$D$25,4,FALSE)</f>
        <v>COD, כלורידים, נתרן, pH, חנקן קיילדל (TKN),  זרחן כללי, TSS, בורון [ללא בדיקת בורון ו- pH[</v>
      </c>
      <c r="L64" s="46" t="s">
        <v>226</v>
      </c>
      <c r="M64" s="54" t="s">
        <v>13</v>
      </c>
      <c r="N64" s="30"/>
      <c r="O64" s="30"/>
      <c r="P64" s="30" t="s">
        <v>223</v>
      </c>
      <c r="Q64" s="30">
        <v>540193539</v>
      </c>
      <c r="R64" s="54" t="s">
        <v>227</v>
      </c>
      <c r="S64" s="46" t="s">
        <v>477</v>
      </c>
      <c r="T64" s="30"/>
      <c r="U64" s="54">
        <v>174734</v>
      </c>
      <c r="V64" s="54">
        <v>626926</v>
      </c>
      <c r="W64" s="54">
        <v>514019686</v>
      </c>
      <c r="X64" s="54" t="s">
        <v>519</v>
      </c>
      <c r="Y64" s="30"/>
      <c r="Z64" s="54">
        <v>500261334</v>
      </c>
      <c r="AA64" s="69" t="s">
        <v>12</v>
      </c>
      <c r="AB64" s="30" t="s">
        <v>12</v>
      </c>
    </row>
    <row r="65" spans="1:28" ht="93.6" x14ac:dyDescent="0.25">
      <c r="A65" s="46" t="s">
        <v>289</v>
      </c>
      <c r="B65" s="30" t="s">
        <v>38</v>
      </c>
      <c r="C65" s="30" t="s">
        <v>55</v>
      </c>
      <c r="D65" s="46" t="s">
        <v>379</v>
      </c>
      <c r="E65" s="46">
        <v>988.7</v>
      </c>
      <c r="F65" s="43">
        <f>Table1[[#This Row],[צריכת מים שנתית (מ"ק)]]/365</f>
        <v>2.7087671232876716</v>
      </c>
      <c r="G65" s="36">
        <f>VLOOKUP('תכנית ניטור בסיסית'!C65,'תוספת שלישית בכללים'!$A$2:$D$25,2,FALSE)</f>
        <v>4</v>
      </c>
      <c r="H65" s="54">
        <v>4</v>
      </c>
      <c r="I65" s="36" t="str">
        <f>VLOOKUP('תכנית ניטור בסיסית'!C65,'תוספת שלישית בכללים'!$A$2:$D$25,3,FALSE)</f>
        <v>זרם תעשייתי  לאחר מתקן טיפול [בהתאם לצו השעה לרפתות]</v>
      </c>
      <c r="J65" s="30" t="s">
        <v>7</v>
      </c>
      <c r="K65" s="37" t="str">
        <f>VLOOKUP(C65,'תוספת שלישית בכללים'!$A$2:$D$25,4,FALSE)</f>
        <v>COD, כלורידים, נתרן, pH, חנקן קיילדל (TKN),  זרחן כללי, TSS, בורון [ללא בדיקת בורון ו- pH[</v>
      </c>
      <c r="L65" s="46" t="s">
        <v>226</v>
      </c>
      <c r="M65" s="54" t="s">
        <v>13</v>
      </c>
      <c r="N65" s="30"/>
      <c r="O65" s="30"/>
      <c r="P65" s="30" t="s">
        <v>223</v>
      </c>
      <c r="Q65" s="30">
        <v>540217338</v>
      </c>
      <c r="R65" s="54" t="s">
        <v>219</v>
      </c>
      <c r="S65" s="46" t="s">
        <v>478</v>
      </c>
      <c r="T65" s="30"/>
      <c r="U65" s="54">
        <v>174088</v>
      </c>
      <c r="V65" s="54">
        <v>627073</v>
      </c>
      <c r="W65" s="54">
        <v>514019686</v>
      </c>
      <c r="X65" s="54" t="s">
        <v>519</v>
      </c>
      <c r="Y65" s="30"/>
      <c r="Z65" s="54">
        <v>500261334</v>
      </c>
      <c r="AA65" s="69" t="s">
        <v>12</v>
      </c>
      <c r="AB65" s="30" t="s">
        <v>12</v>
      </c>
    </row>
    <row r="66" spans="1:28" ht="93.6" x14ac:dyDescent="0.25">
      <c r="A66" s="46" t="s">
        <v>290</v>
      </c>
      <c r="B66" s="30" t="s">
        <v>38</v>
      </c>
      <c r="C66" s="30" t="s">
        <v>55</v>
      </c>
      <c r="D66" s="46" t="s">
        <v>380</v>
      </c>
      <c r="E66" s="46">
        <v>768.6</v>
      </c>
      <c r="F66" s="43">
        <f>Table1[[#This Row],[צריכת מים שנתית (מ"ק)]]/365</f>
        <v>2.1057534246575345</v>
      </c>
      <c r="G66" s="36">
        <f>VLOOKUP('תכנית ניטור בסיסית'!C66,'תוספת שלישית בכללים'!$A$2:$D$25,2,FALSE)</f>
        <v>4</v>
      </c>
      <c r="H66" s="54">
        <v>4</v>
      </c>
      <c r="I66" s="36" t="str">
        <f>VLOOKUP('תכנית ניטור בסיסית'!C66,'תוספת שלישית בכללים'!$A$2:$D$25,3,FALSE)</f>
        <v>זרם תעשייתי  לאחר מתקן טיפול [בהתאם לצו השעה לרפתות]</v>
      </c>
      <c r="J66" s="30" t="s">
        <v>7</v>
      </c>
      <c r="K66" s="37" t="str">
        <f>VLOOKUP(C66,'תוספת שלישית בכללים'!$A$2:$D$25,4,FALSE)</f>
        <v>COD, כלורידים, נתרן, pH, חנקן קיילדל (TKN),  זרחן כללי, TSS, בורון [ללא בדיקת בורון ו- pH[</v>
      </c>
      <c r="L66" s="46" t="s">
        <v>226</v>
      </c>
      <c r="M66" s="54" t="s">
        <v>13</v>
      </c>
      <c r="N66" s="30"/>
      <c r="O66" s="30"/>
      <c r="P66" s="30" t="s">
        <v>223</v>
      </c>
      <c r="Q66" s="30">
        <v>5275847</v>
      </c>
      <c r="R66" s="54" t="s">
        <v>227</v>
      </c>
      <c r="S66" s="46" t="s">
        <v>479</v>
      </c>
      <c r="T66" s="30"/>
      <c r="U66" s="54">
        <v>173064</v>
      </c>
      <c r="V66" s="54">
        <v>627041</v>
      </c>
      <c r="W66" s="54">
        <v>514019686</v>
      </c>
      <c r="X66" s="54" t="s">
        <v>519</v>
      </c>
      <c r="Y66" s="30"/>
      <c r="Z66" s="54">
        <v>500261334</v>
      </c>
      <c r="AA66" s="69" t="s">
        <v>12</v>
      </c>
      <c r="AB66" s="30" t="s">
        <v>12</v>
      </c>
    </row>
    <row r="67" spans="1:28" ht="93.6" x14ac:dyDescent="0.25">
      <c r="A67" s="46" t="s">
        <v>291</v>
      </c>
      <c r="B67" s="30" t="s">
        <v>38</v>
      </c>
      <c r="C67" s="30" t="s">
        <v>55</v>
      </c>
      <c r="D67" s="46" t="s">
        <v>381</v>
      </c>
      <c r="E67" s="46">
        <v>529.6</v>
      </c>
      <c r="F67" s="43">
        <f>Table1[[#This Row],[צריכת מים שנתית (מ"ק)]]/365</f>
        <v>1.4509589041095892</v>
      </c>
      <c r="G67" s="36">
        <f>VLOOKUP('תכנית ניטור בסיסית'!C67,'תוספת שלישית בכללים'!$A$2:$D$25,2,FALSE)</f>
        <v>4</v>
      </c>
      <c r="H67" s="54">
        <v>4</v>
      </c>
      <c r="I67" s="36" t="str">
        <f>VLOOKUP('תכנית ניטור בסיסית'!C67,'תוספת שלישית בכללים'!$A$2:$D$25,3,FALSE)</f>
        <v>זרם תעשייתי  לאחר מתקן טיפול [בהתאם לצו השעה לרפתות]</v>
      </c>
      <c r="J67" s="30" t="s">
        <v>7</v>
      </c>
      <c r="K67" s="37" t="str">
        <f>VLOOKUP(C67,'תוספת שלישית בכללים'!$A$2:$D$25,4,FALSE)</f>
        <v>COD, כלורידים, נתרן, pH, חנקן קיילדל (TKN),  זרחן כללי, TSS, בורון [ללא בדיקת בורון ו- pH[</v>
      </c>
      <c r="L67" s="46" t="s">
        <v>226</v>
      </c>
      <c r="M67" s="54" t="s">
        <v>13</v>
      </c>
      <c r="N67" s="30"/>
      <c r="O67" s="30"/>
      <c r="P67" s="30" t="s">
        <v>223</v>
      </c>
      <c r="Q67" s="30">
        <v>353068</v>
      </c>
      <c r="R67" s="54" t="s">
        <v>421</v>
      </c>
      <c r="S67" s="46" t="s">
        <v>480</v>
      </c>
      <c r="T67" s="30"/>
      <c r="U67" s="54">
        <v>173250</v>
      </c>
      <c r="V67" s="54">
        <v>626723</v>
      </c>
      <c r="W67" s="54">
        <v>514019686</v>
      </c>
      <c r="X67" s="54" t="s">
        <v>519</v>
      </c>
      <c r="Y67" s="30"/>
      <c r="Z67" s="54">
        <v>500261334</v>
      </c>
      <c r="AA67" s="69" t="s">
        <v>12</v>
      </c>
      <c r="AB67" s="30" t="s">
        <v>12</v>
      </c>
    </row>
    <row r="68" spans="1:28" ht="93.6" x14ac:dyDescent="0.25">
      <c r="A68" s="46" t="s">
        <v>292</v>
      </c>
      <c r="B68" s="30" t="s">
        <v>38</v>
      </c>
      <c r="C68" s="30" t="s">
        <v>55</v>
      </c>
      <c r="D68" s="46" t="s">
        <v>382</v>
      </c>
      <c r="E68" s="46">
        <v>508</v>
      </c>
      <c r="F68" s="43">
        <f>Table1[[#This Row],[צריכת מים שנתית (מ"ק)]]/365</f>
        <v>1.3917808219178083</v>
      </c>
      <c r="G68" s="36">
        <f>VLOOKUP('תכנית ניטור בסיסית'!C68,'תוספת שלישית בכללים'!$A$2:$D$25,2,FALSE)</f>
        <v>4</v>
      </c>
      <c r="H68" s="54">
        <v>4</v>
      </c>
      <c r="I68" s="36" t="str">
        <f>VLOOKUP('תכנית ניטור בסיסית'!C68,'תוספת שלישית בכללים'!$A$2:$D$25,3,FALSE)</f>
        <v>זרם תעשייתי  לאחר מתקן טיפול [בהתאם לצו השעה לרפתות]</v>
      </c>
      <c r="J68" s="30" t="s">
        <v>7</v>
      </c>
      <c r="K68" s="37" t="str">
        <f>VLOOKUP(C68,'תוספת שלישית בכללים'!$A$2:$D$25,4,FALSE)</f>
        <v>COD, כלורידים, נתרן, pH, חנקן קיילדל (TKN),  זרחן כללי, TSS, בורון [ללא בדיקת בורון ו- pH[</v>
      </c>
      <c r="L68" s="46" t="s">
        <v>226</v>
      </c>
      <c r="M68" s="54" t="s">
        <v>13</v>
      </c>
      <c r="N68" s="30"/>
      <c r="O68" s="30"/>
      <c r="P68" s="30" t="s">
        <v>223</v>
      </c>
      <c r="Q68" s="30">
        <v>53446092</v>
      </c>
      <c r="R68" s="54" t="s">
        <v>68</v>
      </c>
      <c r="S68" s="46" t="s">
        <v>481</v>
      </c>
      <c r="T68" s="30"/>
      <c r="U68" s="54">
        <v>174365</v>
      </c>
      <c r="V68" s="54">
        <v>626914</v>
      </c>
      <c r="W68" s="54">
        <v>514019686</v>
      </c>
      <c r="X68" s="54" t="s">
        <v>519</v>
      </c>
      <c r="Y68" s="30"/>
      <c r="Z68" s="54">
        <v>500261334</v>
      </c>
      <c r="AA68" s="69" t="s">
        <v>12</v>
      </c>
      <c r="AB68" s="30" t="s">
        <v>12</v>
      </c>
    </row>
    <row r="69" spans="1:28" ht="93.6" x14ac:dyDescent="0.25">
      <c r="A69" s="46" t="s">
        <v>293</v>
      </c>
      <c r="B69" s="30" t="s">
        <v>38</v>
      </c>
      <c r="C69" s="30" t="s">
        <v>55</v>
      </c>
      <c r="D69" s="46" t="s">
        <v>383</v>
      </c>
      <c r="E69" s="46">
        <v>926</v>
      </c>
      <c r="F69" s="43">
        <f>Table1[[#This Row],[צריכת מים שנתית (מ"ק)]]/365</f>
        <v>2.536986301369863</v>
      </c>
      <c r="G69" s="36">
        <f>VLOOKUP('תכנית ניטור בסיסית'!C69,'תוספת שלישית בכללים'!$A$2:$D$25,2,FALSE)</f>
        <v>4</v>
      </c>
      <c r="H69" s="54">
        <v>4</v>
      </c>
      <c r="I69" s="36" t="str">
        <f>VLOOKUP('תכנית ניטור בסיסית'!C69,'תוספת שלישית בכללים'!$A$2:$D$25,3,FALSE)</f>
        <v>זרם תעשייתי  לאחר מתקן טיפול [בהתאם לצו השעה לרפתות]</v>
      </c>
      <c r="J69" s="30" t="s">
        <v>7</v>
      </c>
      <c r="K69" s="37" t="str">
        <f>VLOOKUP(C69,'תוספת שלישית בכללים'!$A$2:$D$25,4,FALSE)</f>
        <v>COD, כלורידים, נתרן, pH, חנקן קיילדל (TKN),  זרחן כללי, TSS, בורון [ללא בדיקת בורון ו- pH[</v>
      </c>
      <c r="L69" s="46" t="s">
        <v>226</v>
      </c>
      <c r="M69" s="54" t="s">
        <v>13</v>
      </c>
      <c r="N69" s="30"/>
      <c r="O69" s="30"/>
      <c r="P69" s="30" t="s">
        <v>223</v>
      </c>
      <c r="Q69" s="30">
        <v>540217338</v>
      </c>
      <c r="R69" s="54" t="s">
        <v>227</v>
      </c>
      <c r="S69" s="46" t="s">
        <v>482</v>
      </c>
      <c r="T69" s="30"/>
      <c r="U69" s="54">
        <v>174408</v>
      </c>
      <c r="V69" s="54">
        <v>626920</v>
      </c>
      <c r="W69" s="54">
        <v>514019686</v>
      </c>
      <c r="X69" s="54" t="s">
        <v>519</v>
      </c>
      <c r="Y69" s="30"/>
      <c r="Z69" s="54">
        <v>500261334</v>
      </c>
      <c r="AA69" s="69" t="s">
        <v>12</v>
      </c>
      <c r="AB69" s="30" t="s">
        <v>12</v>
      </c>
    </row>
    <row r="70" spans="1:28" ht="93.6" x14ac:dyDescent="0.25">
      <c r="A70" s="46" t="s">
        <v>294</v>
      </c>
      <c r="B70" s="30" t="s">
        <v>38</v>
      </c>
      <c r="C70" s="30" t="s">
        <v>55</v>
      </c>
      <c r="D70" s="46" t="s">
        <v>384</v>
      </c>
      <c r="E70" s="46">
        <v>10477</v>
      </c>
      <c r="F70" s="43">
        <f>Table1[[#This Row],[צריכת מים שנתית (מ"ק)]]/365</f>
        <v>28.704109589041096</v>
      </c>
      <c r="G70" s="36">
        <f>VLOOKUP('תכנית ניטור בסיסית'!C70,'תוספת שלישית בכללים'!$A$2:$D$25,2,FALSE)</f>
        <v>4</v>
      </c>
      <c r="H70" s="54">
        <v>4</v>
      </c>
      <c r="I70" s="36" t="str">
        <f>VLOOKUP('תכנית ניטור בסיסית'!C70,'תוספת שלישית בכללים'!$A$2:$D$25,3,FALSE)</f>
        <v>זרם תעשייתי  לאחר מתקן טיפול [בהתאם לצו השעה לרפתות]</v>
      </c>
      <c r="J70" s="30" t="s">
        <v>7</v>
      </c>
      <c r="K70" s="37" t="str">
        <f>VLOOKUP(C70,'תוספת שלישית בכללים'!$A$2:$D$25,4,FALSE)</f>
        <v>COD, כלורידים, נתרן, pH, חנקן קיילדל (TKN),  זרחן כללי, TSS, בורון [ללא בדיקת בורון ו- pH[</v>
      </c>
      <c r="L70" s="46" t="s">
        <v>226</v>
      </c>
      <c r="M70" s="54" t="s">
        <v>13</v>
      </c>
      <c r="N70" s="30"/>
      <c r="O70" s="30"/>
      <c r="P70" s="30" t="s">
        <v>223</v>
      </c>
      <c r="Q70" s="30">
        <v>540209954</v>
      </c>
      <c r="R70" s="54" t="s">
        <v>227</v>
      </c>
      <c r="S70" s="46" t="s">
        <v>483</v>
      </c>
      <c r="T70" s="30"/>
      <c r="U70" s="54">
        <v>173719</v>
      </c>
      <c r="V70" s="54">
        <v>626598</v>
      </c>
      <c r="W70" s="54">
        <v>514019686</v>
      </c>
      <c r="X70" s="54" t="s">
        <v>519</v>
      </c>
      <c r="Y70" s="30"/>
      <c r="Z70" s="54">
        <v>500261334</v>
      </c>
      <c r="AA70" s="69" t="s">
        <v>12</v>
      </c>
      <c r="AB70" s="30" t="s">
        <v>12</v>
      </c>
    </row>
    <row r="71" spans="1:28" ht="93.6" x14ac:dyDescent="0.25">
      <c r="A71" s="46" t="s">
        <v>295</v>
      </c>
      <c r="B71" s="30" t="s">
        <v>38</v>
      </c>
      <c r="C71" s="30" t="s">
        <v>55</v>
      </c>
      <c r="D71" s="46" t="s">
        <v>385</v>
      </c>
      <c r="E71" s="46">
        <v>731</v>
      </c>
      <c r="F71" s="43">
        <f>Table1[[#This Row],[צריכת מים שנתית (מ"ק)]]/365</f>
        <v>2.0027397260273974</v>
      </c>
      <c r="G71" s="36">
        <f>VLOOKUP('תכנית ניטור בסיסית'!C71,'תוספת שלישית בכללים'!$A$2:$D$25,2,FALSE)</f>
        <v>4</v>
      </c>
      <c r="H71" s="54">
        <v>4</v>
      </c>
      <c r="I71" s="36" t="str">
        <f>VLOOKUP('תכנית ניטור בסיסית'!C71,'תוספת שלישית בכללים'!$A$2:$D$25,3,FALSE)</f>
        <v>זרם תעשייתי  לאחר מתקן טיפול [בהתאם לצו השעה לרפתות]</v>
      </c>
      <c r="J71" s="30" t="s">
        <v>7</v>
      </c>
      <c r="K71" s="37" t="str">
        <f>VLOOKUP(C71,'תוספת שלישית בכללים'!$A$2:$D$25,4,FALSE)</f>
        <v>COD, כלורידים, נתרן, pH, חנקן קיילדל (TKN),  זרחן כללי, TSS, בורון [ללא בדיקת בורון ו- pH[</v>
      </c>
      <c r="L71" s="46" t="s">
        <v>226</v>
      </c>
      <c r="M71" s="54" t="s">
        <v>13</v>
      </c>
      <c r="N71" s="30"/>
      <c r="O71" s="30"/>
      <c r="P71" s="30" t="s">
        <v>223</v>
      </c>
      <c r="Q71" s="30">
        <v>5276019</v>
      </c>
      <c r="R71" s="54" t="s">
        <v>71</v>
      </c>
      <c r="S71" s="46" t="s">
        <v>484</v>
      </c>
      <c r="T71" s="30"/>
      <c r="U71" s="54">
        <v>172984</v>
      </c>
      <c r="V71" s="54">
        <v>627017</v>
      </c>
      <c r="W71" s="54">
        <v>514019686</v>
      </c>
      <c r="X71" s="54" t="s">
        <v>519</v>
      </c>
      <c r="Y71" s="30"/>
      <c r="Z71" s="54">
        <v>500261334</v>
      </c>
      <c r="AA71" s="69" t="s">
        <v>12</v>
      </c>
      <c r="AB71" s="30" t="s">
        <v>12</v>
      </c>
    </row>
    <row r="72" spans="1:28" ht="93.6" x14ac:dyDescent="0.25">
      <c r="A72" s="46" t="s">
        <v>296</v>
      </c>
      <c r="B72" s="30" t="s">
        <v>38</v>
      </c>
      <c r="C72" s="30" t="s">
        <v>55</v>
      </c>
      <c r="D72" s="46" t="s">
        <v>386</v>
      </c>
      <c r="E72" s="46">
        <v>9829</v>
      </c>
      <c r="F72" s="43">
        <f>Table1[[#This Row],[צריכת מים שנתית (מ"ק)]]/365</f>
        <v>26.92876712328767</v>
      </c>
      <c r="G72" s="36">
        <f>VLOOKUP('תכנית ניטור בסיסית'!C72,'תוספת שלישית בכללים'!$A$2:$D$25,2,FALSE)</f>
        <v>4</v>
      </c>
      <c r="H72" s="54">
        <v>4</v>
      </c>
      <c r="I72" s="36" t="str">
        <f>VLOOKUP('תכנית ניטור בסיסית'!C72,'תוספת שלישית בכללים'!$A$2:$D$25,3,FALSE)</f>
        <v>זרם תעשייתי  לאחר מתקן טיפול [בהתאם לצו השעה לרפתות]</v>
      </c>
      <c r="J72" s="30" t="s">
        <v>7</v>
      </c>
      <c r="K72" s="37" t="str">
        <f>VLOOKUP(C72,'תוספת שלישית בכללים'!$A$2:$D$25,4,FALSE)</f>
        <v>COD, כלורידים, נתרן, pH, חנקן קיילדל (TKN),  זרחן כללי, TSS, בורון [ללא בדיקת בורון ו- pH[</v>
      </c>
      <c r="L72" s="46" t="s">
        <v>226</v>
      </c>
      <c r="M72" s="54" t="s">
        <v>13</v>
      </c>
      <c r="N72" s="30"/>
      <c r="O72" s="30"/>
      <c r="P72" s="30" t="s">
        <v>223</v>
      </c>
      <c r="Q72" s="30">
        <v>570006981</v>
      </c>
      <c r="R72" s="54" t="s">
        <v>69</v>
      </c>
      <c r="S72" s="46" t="s">
        <v>485</v>
      </c>
      <c r="T72" s="30"/>
      <c r="U72" s="54">
        <v>177863</v>
      </c>
      <c r="V72" s="54">
        <v>625176</v>
      </c>
      <c r="W72" s="54">
        <v>514019686</v>
      </c>
      <c r="X72" s="54" t="s">
        <v>519</v>
      </c>
      <c r="Y72" s="30"/>
      <c r="Z72" s="54">
        <v>500261334</v>
      </c>
      <c r="AA72" s="69" t="s">
        <v>12</v>
      </c>
      <c r="AB72" s="30" t="s">
        <v>12</v>
      </c>
    </row>
    <row r="73" spans="1:28" ht="93.6" x14ac:dyDescent="0.25">
      <c r="A73" s="46" t="s">
        <v>297</v>
      </c>
      <c r="B73" s="30" t="s">
        <v>38</v>
      </c>
      <c r="C73" s="30" t="s">
        <v>55</v>
      </c>
      <c r="D73" s="46" t="s">
        <v>387</v>
      </c>
      <c r="E73" s="46">
        <v>189</v>
      </c>
      <c r="F73" s="43">
        <f>Table1[[#This Row],[צריכת מים שנתית (מ"ק)]]/365</f>
        <v>0.51780821917808217</v>
      </c>
      <c r="G73" s="36">
        <f>VLOOKUP('תכנית ניטור בסיסית'!C73,'תוספת שלישית בכללים'!$A$2:$D$25,2,FALSE)</f>
        <v>4</v>
      </c>
      <c r="H73" s="54">
        <v>4</v>
      </c>
      <c r="I73" s="36" t="str">
        <f>VLOOKUP('תכנית ניטור בסיסית'!C73,'תוספת שלישית בכללים'!$A$2:$D$25,3,FALSE)</f>
        <v>זרם תעשייתי  לאחר מתקן טיפול [בהתאם לצו השעה לרפתות]</v>
      </c>
      <c r="J73" s="30" t="s">
        <v>7</v>
      </c>
      <c r="K73" s="37" t="str">
        <f>VLOOKUP(C73,'תוספת שלישית בכללים'!$A$2:$D$25,4,FALSE)</f>
        <v>COD, כלורידים, נתרן, pH, חנקן קיילדל (TKN),  זרחן כללי, TSS, בורון [ללא בדיקת בורון ו- pH[</v>
      </c>
      <c r="L73" s="46" t="s">
        <v>226</v>
      </c>
      <c r="M73" s="54" t="s">
        <v>13</v>
      </c>
      <c r="N73" s="30"/>
      <c r="O73" s="30"/>
      <c r="P73" s="30" t="s">
        <v>223</v>
      </c>
      <c r="Q73" s="30">
        <v>580295129</v>
      </c>
      <c r="R73" s="54" t="s">
        <v>68</v>
      </c>
      <c r="S73" s="46" t="s">
        <v>486</v>
      </c>
      <c r="T73" s="30"/>
      <c r="U73" s="54">
        <v>176737</v>
      </c>
      <c r="V73" s="54">
        <v>634312</v>
      </c>
      <c r="W73" s="54">
        <v>512837642</v>
      </c>
      <c r="X73" s="54" t="s">
        <v>518</v>
      </c>
      <c r="Y73" s="30"/>
      <c r="Z73" s="54">
        <v>500261334</v>
      </c>
      <c r="AA73" s="69" t="s">
        <v>12</v>
      </c>
      <c r="AB73" s="30" t="s">
        <v>12</v>
      </c>
    </row>
    <row r="74" spans="1:28" ht="93.6" x14ac:dyDescent="0.25">
      <c r="A74" s="46" t="s">
        <v>298</v>
      </c>
      <c r="B74" s="30" t="s">
        <v>38</v>
      </c>
      <c r="C74" s="30" t="s">
        <v>55</v>
      </c>
      <c r="D74" s="46" t="s">
        <v>388</v>
      </c>
      <c r="E74" s="46">
        <v>1715</v>
      </c>
      <c r="F74" s="43">
        <f>Table1[[#This Row],[צריכת מים שנתית (מ"ק)]]/365</f>
        <v>4.6986301369863011</v>
      </c>
      <c r="G74" s="36">
        <f>VLOOKUP('תכנית ניטור בסיסית'!C74,'תוספת שלישית בכללים'!$A$2:$D$25,2,FALSE)</f>
        <v>4</v>
      </c>
      <c r="H74" s="54">
        <v>4</v>
      </c>
      <c r="I74" s="36" t="str">
        <f>VLOOKUP('תכנית ניטור בסיסית'!C74,'תוספת שלישית בכללים'!$A$2:$D$25,3,FALSE)</f>
        <v>זרם תעשייתי  לאחר מתקן טיפול [בהתאם לצו השעה לרפתות]</v>
      </c>
      <c r="J74" s="30" t="s">
        <v>7</v>
      </c>
      <c r="K74" s="37" t="str">
        <f>VLOOKUP(C74,'תוספת שלישית בכללים'!$A$2:$D$25,4,FALSE)</f>
        <v>COD, כלורידים, נתרן, pH, חנקן קיילדל (TKN),  זרחן כללי, TSS, בורון [ללא בדיקת בורון ו- pH[</v>
      </c>
      <c r="L74" s="46" t="s">
        <v>226</v>
      </c>
      <c r="M74" s="54" t="s">
        <v>13</v>
      </c>
      <c r="N74" s="30"/>
      <c r="O74" s="30"/>
      <c r="P74" s="30" t="s">
        <v>223</v>
      </c>
      <c r="Q74" s="30">
        <v>50417492</v>
      </c>
      <c r="R74" s="54" t="s">
        <v>227</v>
      </c>
      <c r="S74" s="46" t="s">
        <v>487</v>
      </c>
      <c r="T74" s="30"/>
      <c r="U74" s="54">
        <v>173682</v>
      </c>
      <c r="V74" s="54">
        <v>625597</v>
      </c>
      <c r="W74" s="54">
        <v>514019686</v>
      </c>
      <c r="X74" s="54" t="s">
        <v>519</v>
      </c>
      <c r="Y74" s="30"/>
      <c r="Z74" s="54">
        <v>500261334</v>
      </c>
      <c r="AA74" s="69" t="s">
        <v>12</v>
      </c>
      <c r="AB74" s="30" t="s">
        <v>12</v>
      </c>
    </row>
    <row r="75" spans="1:28" ht="128.25" customHeight="1" x14ac:dyDescent="0.25">
      <c r="A75" s="44" t="s">
        <v>299</v>
      </c>
      <c r="B75" s="30" t="s">
        <v>38</v>
      </c>
      <c r="C75" s="30" t="s">
        <v>55</v>
      </c>
      <c r="D75" s="45" t="s">
        <v>388</v>
      </c>
      <c r="E75" s="45">
        <v>549</v>
      </c>
      <c r="F75" s="62"/>
      <c r="G75" s="36">
        <f>VLOOKUP('תכנית ניטור בסיסית'!C75,'תוספת שלישית בכללים'!$A$2:$D$25,2,FALSE)</f>
        <v>4</v>
      </c>
      <c r="H75" s="55">
        <v>2</v>
      </c>
      <c r="I75" s="37" t="str">
        <f>VLOOKUP('תכנית ניטור בסיסית'!C75,'תוספת שלישית בכללים'!$A$2:$D$25,3,FALSE)</f>
        <v>זרם תעשייתי  לאחר מתקן טיפול [בהתאם לצו השעה לרפתות]</v>
      </c>
      <c r="J75" s="30" t="s">
        <v>7</v>
      </c>
      <c r="K75" s="37" t="str">
        <f>VLOOKUP(C75,'תוספת שלישית בכללים'!$A$2:$D$25,4,FALSE)</f>
        <v>COD, כלורידים, נתרן, pH, חנקן קיילדל (TKN),  זרחן כללי, TSS, בורון [ללא בדיקת בורון ו- pH[</v>
      </c>
      <c r="L75" s="46" t="s">
        <v>419</v>
      </c>
      <c r="M75" s="30" t="s">
        <v>420</v>
      </c>
      <c r="N75" s="30">
        <v>4</v>
      </c>
      <c r="O75" s="55" t="s">
        <v>545</v>
      </c>
      <c r="P75" s="30" t="s">
        <v>228</v>
      </c>
      <c r="Q75" s="30">
        <v>540190980</v>
      </c>
      <c r="R75" s="30" t="s">
        <v>68</v>
      </c>
      <c r="S75" s="45" t="s">
        <v>488</v>
      </c>
      <c r="T75" s="45"/>
      <c r="U75" s="30">
        <v>174268</v>
      </c>
      <c r="V75" s="30">
        <v>625623</v>
      </c>
      <c r="W75" s="54">
        <v>514019686</v>
      </c>
      <c r="X75" s="30" t="s">
        <v>519</v>
      </c>
      <c r="Y75" s="45"/>
      <c r="Z75" s="54">
        <v>500261334</v>
      </c>
      <c r="AA75" s="69">
        <v>195909</v>
      </c>
      <c r="AB75" s="45">
        <v>171488</v>
      </c>
    </row>
    <row r="76" spans="1:28" ht="93.6" x14ac:dyDescent="0.25">
      <c r="A76" s="46" t="s">
        <v>300</v>
      </c>
      <c r="B76" s="30" t="s">
        <v>38</v>
      </c>
      <c r="C76" s="30" t="s">
        <v>55</v>
      </c>
      <c r="D76" s="45" t="s">
        <v>388</v>
      </c>
      <c r="E76" s="46">
        <v>240</v>
      </c>
      <c r="F76" s="43">
        <f>Table1[[#This Row],[צריכת מים שנתית (מ"ק)]]/365</f>
        <v>0.65753424657534243</v>
      </c>
      <c r="G76" s="36">
        <f>VLOOKUP('תכנית ניטור בסיסית'!C76,'תוספת שלישית בכללים'!$A$2:$D$25,2,FALSE)</f>
        <v>4</v>
      </c>
      <c r="H76" s="54">
        <v>4</v>
      </c>
      <c r="I76" s="36" t="str">
        <f>VLOOKUP('תכנית ניטור בסיסית'!C76,'תוספת שלישית בכללים'!$A$2:$D$25,3,FALSE)</f>
        <v>זרם תעשייתי  לאחר מתקן טיפול [בהתאם לצו השעה לרפתות]</v>
      </c>
      <c r="J76" s="30" t="s">
        <v>7</v>
      </c>
      <c r="K76" s="37" t="str">
        <f>VLOOKUP(C76,'תוספת שלישית בכללים'!$A$2:$D$25,4,FALSE)</f>
        <v>COD, כלורידים, נתרן, pH, חנקן קיילדל (TKN),  זרחן כללי, TSS, בורון [ללא בדיקת בורון ו- pH[</v>
      </c>
      <c r="L76" s="46" t="s">
        <v>226</v>
      </c>
      <c r="M76" s="54" t="s">
        <v>13</v>
      </c>
      <c r="N76" s="30"/>
      <c r="O76" s="30"/>
      <c r="P76" s="30" t="s">
        <v>223</v>
      </c>
      <c r="Q76" s="30"/>
      <c r="R76" s="54" t="s">
        <v>68</v>
      </c>
      <c r="S76" s="46" t="s">
        <v>489</v>
      </c>
      <c r="T76" s="30"/>
      <c r="U76" s="54">
        <v>174206</v>
      </c>
      <c r="V76" s="54">
        <v>624856</v>
      </c>
      <c r="W76" s="54">
        <v>514019686</v>
      </c>
      <c r="X76" s="54" t="s">
        <v>519</v>
      </c>
      <c r="Y76" s="30"/>
      <c r="Z76" s="54">
        <v>500261334</v>
      </c>
      <c r="AA76" s="69" t="s">
        <v>12</v>
      </c>
      <c r="AB76" s="30" t="s">
        <v>12</v>
      </c>
    </row>
    <row r="77" spans="1:28" ht="93.6" x14ac:dyDescent="0.25">
      <c r="A77" s="46" t="s">
        <v>301</v>
      </c>
      <c r="B77" s="30" t="s">
        <v>38</v>
      </c>
      <c r="C77" s="30" t="s">
        <v>55</v>
      </c>
      <c r="D77" s="46" t="s">
        <v>388</v>
      </c>
      <c r="E77" s="46" t="s">
        <v>12</v>
      </c>
      <c r="F77" s="43" t="e">
        <f>Table1[[#This Row],[צריכת מים שנתית (מ"ק)]]/365</f>
        <v>#VALUE!</v>
      </c>
      <c r="G77" s="36">
        <f>VLOOKUP('תכנית ניטור בסיסית'!C77,'תוספת שלישית בכללים'!$A$2:$D$25,2,FALSE)</f>
        <v>4</v>
      </c>
      <c r="H77" s="54">
        <v>4</v>
      </c>
      <c r="I77" s="36" t="str">
        <f>VLOOKUP('תכנית ניטור בסיסית'!C77,'תוספת שלישית בכללים'!$A$2:$D$25,3,FALSE)</f>
        <v>זרם תעשייתי  לאחר מתקן טיפול [בהתאם לצו השעה לרפתות]</v>
      </c>
      <c r="J77" s="30" t="s">
        <v>7</v>
      </c>
      <c r="K77" s="37" t="str">
        <f>VLOOKUP(C77,'תוספת שלישית בכללים'!$A$2:$D$25,4,FALSE)</f>
        <v>COD, כלורידים, נתרן, pH, חנקן קיילדל (TKN),  זרחן כללי, TSS, בורון [ללא בדיקת בורון ו- pH[</v>
      </c>
      <c r="L77" s="46" t="s">
        <v>226</v>
      </c>
      <c r="M77" s="54" t="s">
        <v>13</v>
      </c>
      <c r="N77" s="30"/>
      <c r="O77" s="30"/>
      <c r="P77" s="30" t="s">
        <v>223</v>
      </c>
      <c r="Q77" s="30">
        <v>53635561</v>
      </c>
      <c r="R77" s="54" t="s">
        <v>422</v>
      </c>
      <c r="S77" s="46" t="s">
        <v>490</v>
      </c>
      <c r="T77" s="30"/>
      <c r="U77" s="54">
        <v>174828</v>
      </c>
      <c r="V77" s="54">
        <v>625081</v>
      </c>
      <c r="W77" s="54">
        <v>514019686</v>
      </c>
      <c r="X77" s="54" t="s">
        <v>519</v>
      </c>
      <c r="Y77" s="30"/>
      <c r="Z77" s="54">
        <v>500261334</v>
      </c>
      <c r="AA77" s="69" t="s">
        <v>12</v>
      </c>
      <c r="AB77" s="30" t="s">
        <v>12</v>
      </c>
    </row>
    <row r="78" spans="1:28" ht="93.6" x14ac:dyDescent="0.25">
      <c r="A78" s="46" t="s">
        <v>302</v>
      </c>
      <c r="B78" s="30" t="s">
        <v>38</v>
      </c>
      <c r="C78" s="30" t="s">
        <v>55</v>
      </c>
      <c r="D78" s="46" t="s">
        <v>388</v>
      </c>
      <c r="E78" s="46">
        <v>400</v>
      </c>
      <c r="F78" s="43">
        <f>Table1[[#This Row],[צריכת מים שנתית (מ"ק)]]/365</f>
        <v>1.095890410958904</v>
      </c>
      <c r="G78" s="36">
        <f>VLOOKUP('תכנית ניטור בסיסית'!C78,'תוספת שלישית בכללים'!$A$2:$D$25,2,FALSE)</f>
        <v>4</v>
      </c>
      <c r="H78" s="54">
        <v>4</v>
      </c>
      <c r="I78" s="36" t="str">
        <f>VLOOKUP('תכנית ניטור בסיסית'!C78,'תוספת שלישית בכללים'!$A$2:$D$25,3,FALSE)</f>
        <v>זרם תעשייתי  לאחר מתקן טיפול [בהתאם לצו השעה לרפתות]</v>
      </c>
      <c r="J78" s="30" t="s">
        <v>7</v>
      </c>
      <c r="K78" s="37" t="str">
        <f>VLOOKUP(C78,'תוספת שלישית בכללים'!$A$2:$D$25,4,FALSE)</f>
        <v>COD, כלורידים, נתרן, pH, חנקן קיילדל (TKN),  זרחן כללי, TSS, בורון [ללא בדיקת בורון ו- pH[</v>
      </c>
      <c r="L78" s="46" t="s">
        <v>226</v>
      </c>
      <c r="M78" s="54" t="s">
        <v>13</v>
      </c>
      <c r="N78" s="30"/>
      <c r="O78" s="30"/>
      <c r="P78" s="30" t="s">
        <v>223</v>
      </c>
      <c r="Q78" s="30">
        <v>557468428</v>
      </c>
      <c r="R78" s="54" t="s">
        <v>421</v>
      </c>
      <c r="S78" s="46" t="s">
        <v>491</v>
      </c>
      <c r="T78" s="30"/>
      <c r="U78" s="54">
        <v>174951</v>
      </c>
      <c r="V78" s="54">
        <v>625106</v>
      </c>
      <c r="W78" s="54">
        <v>514019686</v>
      </c>
      <c r="X78" s="54" t="s">
        <v>519</v>
      </c>
      <c r="Y78" s="30"/>
      <c r="Z78" s="54">
        <v>500261334</v>
      </c>
      <c r="AA78" s="69" t="s">
        <v>12</v>
      </c>
      <c r="AB78" s="30" t="s">
        <v>12</v>
      </c>
    </row>
    <row r="79" spans="1:28" ht="93.6" x14ac:dyDescent="0.25">
      <c r="A79" s="46" t="s">
        <v>303</v>
      </c>
      <c r="B79" s="30" t="s">
        <v>38</v>
      </c>
      <c r="C79" s="30" t="s">
        <v>55</v>
      </c>
      <c r="D79" s="46" t="s">
        <v>389</v>
      </c>
      <c r="E79" s="46">
        <v>760</v>
      </c>
      <c r="F79" s="43">
        <f>Table1[[#This Row],[צריכת מים שנתית (מ"ק)]]/365</f>
        <v>2.0821917808219177</v>
      </c>
      <c r="G79" s="36">
        <f>VLOOKUP('תכנית ניטור בסיסית'!C79,'תוספת שלישית בכללים'!$A$2:$D$25,2,FALSE)</f>
        <v>4</v>
      </c>
      <c r="H79" s="54">
        <v>4</v>
      </c>
      <c r="I79" s="36" t="str">
        <f>VLOOKUP('תכנית ניטור בסיסית'!C79,'תוספת שלישית בכללים'!$A$2:$D$25,3,FALSE)</f>
        <v>זרם תעשייתי  לאחר מתקן טיפול [בהתאם לצו השעה לרפתות]</v>
      </c>
      <c r="J79" s="30" t="s">
        <v>7</v>
      </c>
      <c r="K79" s="37" t="str">
        <f>VLOOKUP(C79,'תוספת שלישית בכללים'!$A$2:$D$25,4,FALSE)</f>
        <v>COD, כלורידים, נתרן, pH, חנקן קיילדל (TKN),  זרחן כללי, TSS, בורון [ללא בדיקת בורון ו- pH[</v>
      </c>
      <c r="L79" s="56" t="s">
        <v>226</v>
      </c>
      <c r="M79" s="54" t="s">
        <v>13</v>
      </c>
      <c r="N79" s="30"/>
      <c r="O79" s="63"/>
      <c r="P79" s="30" t="s">
        <v>223</v>
      </c>
      <c r="Q79" s="30">
        <v>55725292</v>
      </c>
      <c r="R79" s="54" t="s">
        <v>219</v>
      </c>
      <c r="S79" s="46" t="s">
        <v>492</v>
      </c>
      <c r="T79" s="30"/>
      <c r="U79" s="54">
        <v>173183</v>
      </c>
      <c r="V79" s="54">
        <v>624961</v>
      </c>
      <c r="W79" s="54">
        <v>514019686</v>
      </c>
      <c r="X79" s="54" t="s">
        <v>519</v>
      </c>
      <c r="Y79" s="30"/>
      <c r="Z79" s="54">
        <v>500261334</v>
      </c>
      <c r="AA79" s="69" t="s">
        <v>12</v>
      </c>
      <c r="AB79" s="30" t="s">
        <v>12</v>
      </c>
    </row>
    <row r="80" spans="1:28" ht="93.6" x14ac:dyDescent="0.25">
      <c r="A80" s="46" t="s">
        <v>304</v>
      </c>
      <c r="B80" s="58" t="s">
        <v>36</v>
      </c>
      <c r="C80" s="30" t="s">
        <v>55</v>
      </c>
      <c r="D80" s="46" t="s">
        <v>390</v>
      </c>
      <c r="E80" s="46">
        <v>514</v>
      </c>
      <c r="F80" s="43">
        <f>Table1[[#This Row],[צריכת מים שנתית (מ"ק)]]/365</f>
        <v>1.4082191780821918</v>
      </c>
      <c r="G80" s="36">
        <f>VLOOKUP('תכנית ניטור בסיסית'!C80,'תוספת שלישית בכללים'!$A$2:$D$25,2,FALSE)</f>
        <v>4</v>
      </c>
      <c r="H80" s="54">
        <v>4</v>
      </c>
      <c r="I80" s="36" t="str">
        <f>VLOOKUP('תכנית ניטור בסיסית'!C80,'תוספת שלישית בכללים'!$A$2:$D$25,3,FALSE)</f>
        <v>זרם תעשייתי  לאחר מתקן טיפול [בהתאם לצו השעה לרפתות]</v>
      </c>
      <c r="J80" s="30"/>
      <c r="K80" s="37" t="str">
        <f>VLOOKUP(C80,'תוספת שלישית בכללים'!$A$2:$D$25,4,FALSE)</f>
        <v>COD, כלורידים, נתרן, pH, חנקן קיילדל (TKN),  זרחן כללי, TSS, בורון [ללא בדיקת בורון ו- pH[</v>
      </c>
      <c r="L80" s="46"/>
      <c r="M80" s="54"/>
      <c r="N80" s="30"/>
      <c r="O80" s="55" t="s">
        <v>546</v>
      </c>
      <c r="P80" s="30"/>
      <c r="Q80" s="30"/>
      <c r="R80" s="54"/>
      <c r="S80" s="46"/>
      <c r="T80" s="30"/>
      <c r="U80" s="54"/>
      <c r="V80" s="54"/>
      <c r="W80" s="54"/>
      <c r="X80" s="54"/>
      <c r="Y80" s="30"/>
      <c r="Z80" s="54"/>
      <c r="AA80" s="69"/>
      <c r="AB80" s="30"/>
    </row>
    <row r="81" spans="1:28" ht="93.6" x14ac:dyDescent="0.25">
      <c r="A81" s="46" t="s">
        <v>305</v>
      </c>
      <c r="B81" s="30" t="s">
        <v>38</v>
      </c>
      <c r="C81" s="30" t="s">
        <v>55</v>
      </c>
      <c r="D81" s="46" t="s">
        <v>391</v>
      </c>
      <c r="E81" s="46">
        <v>720</v>
      </c>
      <c r="F81" s="43">
        <f>Table1[[#This Row],[צריכת מים שנתית (מ"ק)]]/365</f>
        <v>1.9726027397260273</v>
      </c>
      <c r="G81" s="36">
        <f>VLOOKUP('תכנית ניטור בסיסית'!C81,'תוספת שלישית בכללים'!$A$2:$D$25,2,FALSE)</f>
        <v>4</v>
      </c>
      <c r="H81" s="54">
        <v>4</v>
      </c>
      <c r="I81" s="36" t="str">
        <f>VLOOKUP('תכנית ניטור בסיסית'!C81,'תוספת שלישית בכללים'!$A$2:$D$25,3,FALSE)</f>
        <v>זרם תעשייתי  לאחר מתקן טיפול [בהתאם לצו השעה לרפתות]</v>
      </c>
      <c r="J81" s="30" t="s">
        <v>7</v>
      </c>
      <c r="K81" s="37" t="str">
        <f>VLOOKUP(C81,'תוספת שלישית בכללים'!$A$2:$D$25,4,FALSE)</f>
        <v>COD, כלורידים, נתרן, pH, חנקן קיילדל (TKN),  זרחן כללי, TSS, בורון [ללא בדיקת בורון ו- pH[</v>
      </c>
      <c r="L81" s="46" t="s">
        <v>226</v>
      </c>
      <c r="M81" s="54" t="s">
        <v>13</v>
      </c>
      <c r="N81" s="30"/>
      <c r="O81" s="30"/>
      <c r="P81" s="30" t="s">
        <v>223</v>
      </c>
      <c r="Q81" s="30">
        <v>53040952</v>
      </c>
      <c r="R81" s="54" t="s">
        <v>219</v>
      </c>
      <c r="S81" s="46" t="s">
        <v>493</v>
      </c>
      <c r="T81" s="30"/>
      <c r="U81" s="54">
        <v>173522</v>
      </c>
      <c r="V81" s="54">
        <v>625031</v>
      </c>
      <c r="W81" s="54">
        <v>514019686</v>
      </c>
      <c r="X81" s="54" t="s">
        <v>519</v>
      </c>
      <c r="Y81" s="30"/>
      <c r="Z81" s="54">
        <v>500261334</v>
      </c>
      <c r="AA81" s="69" t="s">
        <v>12</v>
      </c>
      <c r="AB81" s="30" t="s">
        <v>12</v>
      </c>
    </row>
    <row r="82" spans="1:28" ht="93.6" x14ac:dyDescent="0.25">
      <c r="A82" s="46" t="s">
        <v>306</v>
      </c>
      <c r="B82" s="30" t="s">
        <v>38</v>
      </c>
      <c r="C82" s="30" t="s">
        <v>55</v>
      </c>
      <c r="D82" s="46" t="s">
        <v>392</v>
      </c>
      <c r="E82" s="46">
        <v>410</v>
      </c>
      <c r="F82" s="43">
        <f>Table1[[#This Row],[צריכת מים שנתית (מ"ק)]]/365</f>
        <v>1.1232876712328768</v>
      </c>
      <c r="G82" s="36">
        <f>VLOOKUP('תכנית ניטור בסיסית'!C82,'תוספת שלישית בכללים'!$A$2:$D$25,2,FALSE)</f>
        <v>4</v>
      </c>
      <c r="H82" s="64">
        <v>2</v>
      </c>
      <c r="I82" s="36" t="str">
        <f>VLOOKUP('תכנית ניטור בסיסית'!C82,'תוספת שלישית בכללים'!$A$2:$D$25,3,FALSE)</f>
        <v>זרם תעשייתי  לאחר מתקן טיפול [בהתאם לצו השעה לרפתות]</v>
      </c>
      <c r="J82" s="30" t="s">
        <v>7</v>
      </c>
      <c r="K82" s="37" t="str">
        <f>VLOOKUP(C82,'תוספת שלישית בכללים'!$A$2:$D$25,4,FALSE)</f>
        <v>COD, כלורידים, נתרן, pH, חנקן קיילדל (TKN),  זרחן כללי, TSS, בורון [ללא בדיקת בורון ו- pH[</v>
      </c>
      <c r="L82" s="46" t="s">
        <v>419</v>
      </c>
      <c r="M82" s="54" t="s">
        <v>420</v>
      </c>
      <c r="N82" s="30">
        <v>4</v>
      </c>
      <c r="O82" s="55" t="s">
        <v>545</v>
      </c>
      <c r="P82" s="30" t="s">
        <v>223</v>
      </c>
      <c r="Q82" s="30">
        <v>557024023</v>
      </c>
      <c r="R82" s="54" t="s">
        <v>68</v>
      </c>
      <c r="S82" s="46" t="s">
        <v>494</v>
      </c>
      <c r="T82" s="30"/>
      <c r="U82" s="54">
        <v>173980</v>
      </c>
      <c r="V82" s="54">
        <v>625785</v>
      </c>
      <c r="W82" s="54">
        <v>514019686</v>
      </c>
      <c r="X82" s="54" t="s">
        <v>519</v>
      </c>
      <c r="Y82" s="30"/>
      <c r="Z82" s="54">
        <v>500261334</v>
      </c>
      <c r="AA82" s="69" t="s">
        <v>12</v>
      </c>
      <c r="AB82" s="30" t="s">
        <v>12</v>
      </c>
    </row>
    <row r="83" spans="1:28" ht="93.6" x14ac:dyDescent="0.25">
      <c r="A83" s="46" t="s">
        <v>307</v>
      </c>
      <c r="B83" s="30" t="s">
        <v>38</v>
      </c>
      <c r="C83" s="30" t="s">
        <v>55</v>
      </c>
      <c r="D83" s="46" t="s">
        <v>393</v>
      </c>
      <c r="E83" s="46">
        <v>150</v>
      </c>
      <c r="F83" s="43">
        <f>Table1[[#This Row],[צריכת מים שנתית (מ"ק)]]/365</f>
        <v>0.41095890410958902</v>
      </c>
      <c r="G83" s="36">
        <f>VLOOKUP('תכנית ניטור בסיסית'!C83,'תוספת שלישית בכללים'!$A$2:$D$25,2,FALSE)</f>
        <v>4</v>
      </c>
      <c r="H83" s="54">
        <v>4</v>
      </c>
      <c r="I83" s="36" t="str">
        <f>VLOOKUP('תכנית ניטור בסיסית'!C83,'תוספת שלישית בכללים'!$A$2:$D$25,3,FALSE)</f>
        <v>זרם תעשייתי  לאחר מתקן טיפול [בהתאם לצו השעה לרפתות]</v>
      </c>
      <c r="J83" s="30" t="s">
        <v>7</v>
      </c>
      <c r="K83" s="37" t="str">
        <f>VLOOKUP(C83,'תוספת שלישית בכללים'!$A$2:$D$25,4,FALSE)</f>
        <v>COD, כלורידים, נתרן, pH, חנקן קיילדל (TKN),  זרחן כללי, TSS, בורון [ללא בדיקת בורון ו- pH[</v>
      </c>
      <c r="L83" s="46" t="s">
        <v>226</v>
      </c>
      <c r="M83" s="54" t="s">
        <v>13</v>
      </c>
      <c r="N83" s="30"/>
      <c r="O83" s="30"/>
      <c r="P83" s="30" t="s">
        <v>223</v>
      </c>
      <c r="Q83" s="30">
        <v>50350172</v>
      </c>
      <c r="R83" s="54" t="s">
        <v>71</v>
      </c>
      <c r="S83" s="46" t="s">
        <v>495</v>
      </c>
      <c r="T83" s="30"/>
      <c r="U83" s="54">
        <v>175416</v>
      </c>
      <c r="V83" s="54">
        <v>633628</v>
      </c>
      <c r="W83" s="54">
        <v>512837642</v>
      </c>
      <c r="X83" s="54" t="s">
        <v>518</v>
      </c>
      <c r="Y83" s="30"/>
      <c r="Z83" s="54">
        <v>500261334</v>
      </c>
      <c r="AA83" s="69" t="s">
        <v>12</v>
      </c>
      <c r="AB83" s="30" t="s">
        <v>12</v>
      </c>
    </row>
    <row r="84" spans="1:28" ht="93.6" x14ac:dyDescent="0.25">
      <c r="A84" s="46" t="s">
        <v>308</v>
      </c>
      <c r="B84" s="30" t="s">
        <v>38</v>
      </c>
      <c r="C84" s="30" t="s">
        <v>55</v>
      </c>
      <c r="D84" s="46" t="s">
        <v>394</v>
      </c>
      <c r="E84" s="46">
        <v>5097.8</v>
      </c>
      <c r="F84" s="43">
        <f>Table1[[#This Row],[צריכת מים שנתית (מ"ק)]]/365</f>
        <v>13.966575342465754</v>
      </c>
      <c r="G84" s="36">
        <f>VLOOKUP('תכנית ניטור בסיסית'!C84,'תוספת שלישית בכללים'!$A$2:$D$25,2,FALSE)</f>
        <v>4</v>
      </c>
      <c r="H84" s="54">
        <v>4</v>
      </c>
      <c r="I84" s="36" t="str">
        <f>VLOOKUP('תכנית ניטור בסיסית'!C84,'תוספת שלישית בכללים'!$A$2:$D$25,3,FALSE)</f>
        <v>זרם תעשייתי  לאחר מתקן טיפול [בהתאם לצו השעה לרפתות]</v>
      </c>
      <c r="J84" s="30" t="s">
        <v>7</v>
      </c>
      <c r="K84" s="37" t="str">
        <f>VLOOKUP(C84,'תוספת שלישית בכללים'!$A$2:$D$25,4,FALSE)</f>
        <v>COD, כלורידים, נתרן, pH, חנקן קיילדל (TKN),  זרחן כללי, TSS, בורון [ללא בדיקת בורון ו- pH[</v>
      </c>
      <c r="L84" s="46" t="s">
        <v>226</v>
      </c>
      <c r="M84" s="54" t="s">
        <v>13</v>
      </c>
      <c r="N84" s="30"/>
      <c r="O84" s="30"/>
      <c r="P84" s="30" t="s">
        <v>223</v>
      </c>
      <c r="Q84" s="30">
        <v>410091045</v>
      </c>
      <c r="R84" s="54" t="s">
        <v>219</v>
      </c>
      <c r="S84" s="46" t="s">
        <v>496</v>
      </c>
      <c r="T84" s="30"/>
      <c r="U84" s="54">
        <v>179583</v>
      </c>
      <c r="V84" s="54">
        <v>627941</v>
      </c>
      <c r="W84" s="54">
        <v>514019686</v>
      </c>
      <c r="X84" s="54" t="s">
        <v>519</v>
      </c>
      <c r="Y84" s="30"/>
      <c r="Z84" s="54">
        <v>500261334</v>
      </c>
      <c r="AA84" s="69">
        <v>196145</v>
      </c>
      <c r="AB84" s="30">
        <v>171286</v>
      </c>
    </row>
    <row r="85" spans="1:28" ht="93.6" x14ac:dyDescent="0.25">
      <c r="A85" s="46" t="s">
        <v>309</v>
      </c>
      <c r="B85" s="30" t="s">
        <v>38</v>
      </c>
      <c r="C85" s="30" t="s">
        <v>55</v>
      </c>
      <c r="D85" s="46" t="s">
        <v>395</v>
      </c>
      <c r="E85" s="46">
        <v>641</v>
      </c>
      <c r="F85" s="43">
        <f>Table1[[#This Row],[צריכת מים שנתית (מ"ק)]]/365</f>
        <v>1.7561643835616438</v>
      </c>
      <c r="G85" s="36">
        <f>VLOOKUP('תכנית ניטור בסיסית'!C85,'תוספת שלישית בכללים'!$A$2:$D$25,2,FALSE)</f>
        <v>4</v>
      </c>
      <c r="H85" s="54">
        <v>4</v>
      </c>
      <c r="I85" s="36" t="str">
        <f>VLOOKUP('תכנית ניטור בסיסית'!C85,'תוספת שלישית בכללים'!$A$2:$D$25,3,FALSE)</f>
        <v>זרם תעשייתי  לאחר מתקן טיפול [בהתאם לצו השעה לרפתות]</v>
      </c>
      <c r="J85" s="30" t="s">
        <v>7</v>
      </c>
      <c r="K85" s="37" t="str">
        <f>VLOOKUP(C85,'תוספת שלישית בכללים'!$A$2:$D$25,4,FALSE)</f>
        <v>COD, כלורידים, נתרן, pH, חנקן קיילדל (TKN),  זרחן כללי, TSS, בורון [ללא בדיקת בורון ו- pH[</v>
      </c>
      <c r="L85" s="46" t="s">
        <v>226</v>
      </c>
      <c r="M85" s="54" t="s">
        <v>13</v>
      </c>
      <c r="N85" s="30"/>
      <c r="O85" s="30"/>
      <c r="P85" s="30" t="s">
        <v>223</v>
      </c>
      <c r="Q85" s="30">
        <v>9414459</v>
      </c>
      <c r="R85" s="54" t="s">
        <v>227</v>
      </c>
      <c r="S85" s="46" t="s">
        <v>497</v>
      </c>
      <c r="T85" s="30"/>
      <c r="U85" s="54">
        <v>177114</v>
      </c>
      <c r="V85" s="54">
        <v>620013</v>
      </c>
      <c r="W85" s="54">
        <v>514019686</v>
      </c>
      <c r="X85" s="54" t="s">
        <v>519</v>
      </c>
      <c r="Y85" s="30"/>
      <c r="Z85" s="54">
        <v>500261334</v>
      </c>
      <c r="AA85" s="69" t="s">
        <v>12</v>
      </c>
      <c r="AB85" s="30" t="s">
        <v>12</v>
      </c>
    </row>
    <row r="86" spans="1:28" ht="93.6" x14ac:dyDescent="0.25">
      <c r="A86" s="40" t="s">
        <v>310</v>
      </c>
      <c r="B86" s="30" t="s">
        <v>38</v>
      </c>
      <c r="C86" s="30" t="s">
        <v>55</v>
      </c>
      <c r="D86" s="46" t="s">
        <v>396</v>
      </c>
      <c r="E86" s="35">
        <v>423</v>
      </c>
      <c r="F86" s="42">
        <f>Table1[[#This Row],[צריכת מים שנתית (מ"ק)]]/365</f>
        <v>1.1589041095890411</v>
      </c>
      <c r="G86" s="65">
        <f>VLOOKUP('תכנית ניטור בסיסית'!C86,'תוספת שלישית בכללים'!$A$2:$D$25,2,FALSE)</f>
        <v>4</v>
      </c>
      <c r="H86" s="54">
        <v>4</v>
      </c>
      <c r="I86" s="65" t="str">
        <f>VLOOKUP('תכנית ניטור בסיסית'!C86,'תוספת שלישית בכללים'!$A$2:$D$25,3,FALSE)</f>
        <v>זרם תעשייתי  לאחר מתקן טיפול [בהתאם לצו השעה לרפתות]</v>
      </c>
      <c r="J86" s="30" t="s">
        <v>7</v>
      </c>
      <c r="K86" s="66" t="str">
        <f>VLOOKUP(C86,'תוספת שלישית בכללים'!$A$2:$D$25,4,FALSE)</f>
        <v>COD, כלורידים, נתרן, pH, חנקן קיילדל (TKN),  זרחן כללי, TSS, בורון [ללא בדיקת בורון ו- pH[</v>
      </c>
      <c r="L86" s="46" t="s">
        <v>226</v>
      </c>
      <c r="M86" s="54" t="s">
        <v>13</v>
      </c>
      <c r="N86" s="31"/>
      <c r="O86" s="31"/>
      <c r="P86" s="30" t="s">
        <v>223</v>
      </c>
      <c r="Q86" s="31">
        <v>9413444</v>
      </c>
      <c r="R86" s="31" t="s">
        <v>68</v>
      </c>
      <c r="S86" s="31" t="s">
        <v>498</v>
      </c>
      <c r="T86" s="31"/>
      <c r="U86" s="31">
        <v>176690</v>
      </c>
      <c r="V86" s="31">
        <v>620107</v>
      </c>
      <c r="W86" s="54">
        <v>514019686</v>
      </c>
      <c r="X86" s="54" t="s">
        <v>519</v>
      </c>
      <c r="Y86" s="34"/>
      <c r="Z86" s="54">
        <v>500261334</v>
      </c>
      <c r="AA86" s="69" t="s">
        <v>12</v>
      </c>
      <c r="AB86" s="31" t="s">
        <v>12</v>
      </c>
    </row>
    <row r="87" spans="1:28" ht="62.4" x14ac:dyDescent="0.25">
      <c r="A87" s="46" t="s">
        <v>311</v>
      </c>
      <c r="B87" s="30" t="s">
        <v>38</v>
      </c>
      <c r="C87" s="30" t="s">
        <v>55</v>
      </c>
      <c r="D87" s="46" t="s">
        <v>397</v>
      </c>
      <c r="E87" s="46">
        <v>574</v>
      </c>
      <c r="F87" s="43">
        <f>Table1[[#This Row],[צריכת מים שנתית (מ"ק)]]/365</f>
        <v>1.5726027397260274</v>
      </c>
      <c r="G87" s="36">
        <v>4</v>
      </c>
      <c r="H87" s="54">
        <v>4</v>
      </c>
      <c r="I87" s="36" t="s">
        <v>225</v>
      </c>
      <c r="J87" s="30" t="s">
        <v>7</v>
      </c>
      <c r="K87" s="37"/>
      <c r="L87" s="46" t="s">
        <v>226</v>
      </c>
      <c r="M87" s="54" t="s">
        <v>13</v>
      </c>
      <c r="N87" s="30"/>
      <c r="O87" s="30"/>
      <c r="P87" s="30" t="s">
        <v>223</v>
      </c>
      <c r="Q87" s="30">
        <v>557701547</v>
      </c>
      <c r="R87" s="54" t="s">
        <v>227</v>
      </c>
      <c r="S87" s="46" t="s">
        <v>499</v>
      </c>
      <c r="T87" s="30"/>
      <c r="U87" s="54">
        <v>176661</v>
      </c>
      <c r="V87" s="54">
        <v>619801</v>
      </c>
      <c r="W87" s="54">
        <v>514019686</v>
      </c>
      <c r="X87" s="54" t="s">
        <v>519</v>
      </c>
      <c r="Y87" s="30"/>
      <c r="Z87" s="54">
        <v>500261334</v>
      </c>
      <c r="AA87" s="69">
        <v>195908</v>
      </c>
      <c r="AB87" s="30">
        <v>303464</v>
      </c>
    </row>
    <row r="88" spans="1:28" ht="62.4" x14ac:dyDescent="0.25">
      <c r="A88" s="46" t="s">
        <v>312</v>
      </c>
      <c r="B88" s="30" t="s">
        <v>38</v>
      </c>
      <c r="C88" s="30" t="s">
        <v>55</v>
      </c>
      <c r="D88" s="46" t="s">
        <v>398</v>
      </c>
      <c r="E88" s="46">
        <v>377</v>
      </c>
      <c r="F88" s="43">
        <f>Table1[[#This Row],[צריכת מים שנתית (מ"ק)]]/365</f>
        <v>1.0328767123287672</v>
      </c>
      <c r="G88" s="36">
        <v>4</v>
      </c>
      <c r="H88" s="54">
        <v>4</v>
      </c>
      <c r="I88" s="36" t="s">
        <v>225</v>
      </c>
      <c r="J88" s="30" t="s">
        <v>7</v>
      </c>
      <c r="K88" s="37"/>
      <c r="L88" s="46" t="s">
        <v>226</v>
      </c>
      <c r="M88" s="54" t="s">
        <v>13</v>
      </c>
      <c r="N88" s="30"/>
      <c r="O88" s="30"/>
      <c r="P88" s="30" t="s">
        <v>223</v>
      </c>
      <c r="Q88" s="30">
        <v>2028231</v>
      </c>
      <c r="R88" s="54" t="s">
        <v>222</v>
      </c>
      <c r="S88" s="46" t="s">
        <v>500</v>
      </c>
      <c r="T88" s="30"/>
      <c r="U88" s="54">
        <v>176690</v>
      </c>
      <c r="V88" s="54">
        <v>619780</v>
      </c>
      <c r="W88" s="54">
        <v>514019686</v>
      </c>
      <c r="X88" s="54" t="s">
        <v>519</v>
      </c>
      <c r="Y88" s="30"/>
      <c r="Z88" s="54">
        <v>500261334</v>
      </c>
      <c r="AA88" s="69" t="s">
        <v>12</v>
      </c>
      <c r="AB88" s="30" t="s">
        <v>12</v>
      </c>
    </row>
    <row r="89" spans="1:28" ht="93.6" x14ac:dyDescent="0.25">
      <c r="A89" s="40" t="s">
        <v>313</v>
      </c>
      <c r="B89" s="30" t="s">
        <v>38</v>
      </c>
      <c r="C89" s="30" t="s">
        <v>55</v>
      </c>
      <c r="D89" s="30" t="s">
        <v>399</v>
      </c>
      <c r="E89" s="30">
        <v>38</v>
      </c>
      <c r="F89" s="43">
        <f>Table1[[#This Row],[צריכת מים שנתית (מ"ק)]]/365</f>
        <v>0.10410958904109589</v>
      </c>
      <c r="G89" s="36">
        <f>VLOOKUP('תכנית ניטור בסיסית'!C89,'תוספת שלישית בכללים'!$A$2:$D$25,2,FALSE)</f>
        <v>4</v>
      </c>
      <c r="H89" s="30">
        <v>4</v>
      </c>
      <c r="I89" s="36" t="str">
        <f>VLOOKUP('תכנית ניטור בסיסית'!C89,'תוספת שלישית בכללים'!$A$2:$D$25,3,FALSE)</f>
        <v>זרם תעשייתי  לאחר מתקן טיפול [בהתאם לצו השעה לרפתות]</v>
      </c>
      <c r="J89" s="30" t="s">
        <v>7</v>
      </c>
      <c r="K89" s="36" t="str">
        <f>VLOOKUP(C89,'תוספת שלישית בכללים'!$A$2:$D$25,4,FALSE)</f>
        <v>COD, כלורידים, נתרן, pH, חנקן קיילדל (TKN),  זרחן כללי, TSS, בורון [ללא בדיקת בורון ו- pH[</v>
      </c>
      <c r="L89" s="30" t="s">
        <v>226</v>
      </c>
      <c r="M89" s="30" t="s">
        <v>13</v>
      </c>
      <c r="N89" s="30"/>
      <c r="O89" s="30"/>
      <c r="P89" s="30" t="s">
        <v>228</v>
      </c>
      <c r="Q89" s="30">
        <v>24531915</v>
      </c>
      <c r="R89" s="30" t="s">
        <v>219</v>
      </c>
      <c r="S89" s="30" t="s">
        <v>501</v>
      </c>
      <c r="T89" s="30"/>
      <c r="U89" s="30">
        <v>170236</v>
      </c>
      <c r="V89" s="30">
        <v>627109</v>
      </c>
      <c r="W89" s="54">
        <v>512837642</v>
      </c>
      <c r="X89" s="30" t="s">
        <v>518</v>
      </c>
      <c r="Y89" s="30"/>
      <c r="Z89" s="54">
        <v>500261334</v>
      </c>
      <c r="AA89" s="69" t="s">
        <v>12</v>
      </c>
      <c r="AB89" s="30" t="s">
        <v>12</v>
      </c>
    </row>
    <row r="90" spans="1:28" ht="93.6" x14ac:dyDescent="0.25">
      <c r="A90" s="46" t="s">
        <v>314</v>
      </c>
      <c r="B90" s="30" t="s">
        <v>38</v>
      </c>
      <c r="C90" s="30" t="s">
        <v>55</v>
      </c>
      <c r="D90" s="46" t="s">
        <v>400</v>
      </c>
      <c r="E90" s="46">
        <v>388.8</v>
      </c>
      <c r="F90" s="43"/>
      <c r="G90" s="36">
        <f>VLOOKUP('תכנית ניטור בסיסית'!C90,'תוספת שלישית בכללים'!$A$2:$D$25,2,FALSE)</f>
        <v>4</v>
      </c>
      <c r="H90" s="36">
        <v>4</v>
      </c>
      <c r="I90" s="36" t="str">
        <f>VLOOKUP('תכנית ניטור בסיסית'!C90,'תוספת שלישית בכללים'!$A$2:$D$25,3,FALSE)</f>
        <v>זרם תעשייתי  לאחר מתקן טיפול [בהתאם לצו השעה לרפתות]</v>
      </c>
      <c r="J90" s="30" t="s">
        <v>7</v>
      </c>
      <c r="K90" s="37" t="str">
        <f>VLOOKUP(C90,'תוספת שלישית בכללים'!$A$2:$D$25,4,FALSE)</f>
        <v>COD, כלורידים, נתרן, pH, חנקן קיילדל (TKN),  זרחן כללי, TSS, בורון [ללא בדיקת בורון ו- pH[</v>
      </c>
      <c r="L90" s="46" t="s">
        <v>226</v>
      </c>
      <c r="M90" s="30" t="s">
        <v>13</v>
      </c>
      <c r="N90" s="55"/>
      <c r="O90" s="30"/>
      <c r="P90" s="30" t="s">
        <v>223</v>
      </c>
      <c r="Q90" s="30">
        <v>59667329</v>
      </c>
      <c r="R90" s="54" t="s">
        <v>227</v>
      </c>
      <c r="S90" s="46" t="s">
        <v>502</v>
      </c>
      <c r="T90" s="30"/>
      <c r="U90" s="54">
        <v>169861</v>
      </c>
      <c r="V90" s="54">
        <v>626996</v>
      </c>
      <c r="W90" s="54">
        <v>512837642</v>
      </c>
      <c r="X90" s="54" t="s">
        <v>518</v>
      </c>
      <c r="Y90" s="30"/>
      <c r="Z90" s="54">
        <v>500261334</v>
      </c>
      <c r="AA90" s="69" t="s">
        <v>12</v>
      </c>
      <c r="AB90" s="30" t="s">
        <v>12</v>
      </c>
    </row>
    <row r="91" spans="1:28" ht="93.6" x14ac:dyDescent="0.25">
      <c r="A91" s="47" t="s">
        <v>315</v>
      </c>
      <c r="B91" s="30" t="s">
        <v>38</v>
      </c>
      <c r="C91" s="30" t="s">
        <v>55</v>
      </c>
      <c r="D91" s="31" t="s">
        <v>401</v>
      </c>
      <c r="E91" s="31">
        <v>716</v>
      </c>
      <c r="F91" s="41">
        <f>Table1[[#This Row],[צריכת מים שנתית (מ"ק)]]/365</f>
        <v>1.9616438356164383</v>
      </c>
      <c r="G91" s="32">
        <f>VLOOKUP('תכנית ניטור בסיסית'!C91,'תוספת שלישית בכללים'!$A$2:$D$25,2,FALSE)</f>
        <v>4</v>
      </c>
      <c r="H91" s="31">
        <v>4</v>
      </c>
      <c r="I91" s="32" t="str">
        <f>VLOOKUP('תכנית ניטור בסיסית'!C91,'תוספת שלישית בכללים'!$A$2:$D$25,3,FALSE)</f>
        <v>זרם תעשייתי  לאחר מתקן טיפול [בהתאם לצו השעה לרפתות]</v>
      </c>
      <c r="J91" s="30" t="s">
        <v>7</v>
      </c>
      <c r="K91" s="33" t="str">
        <f>VLOOKUP(C91,'תוספת שלישית בכללים'!$A$2:$D$25,4,FALSE)</f>
        <v>COD, כלורידים, נתרן, pH, חנקן קיילדל (TKN),  זרחן כללי, TSS, בורון [ללא בדיקת בורון ו- pH[</v>
      </c>
      <c r="L91" s="31" t="s">
        <v>226</v>
      </c>
      <c r="M91" s="31" t="s">
        <v>13</v>
      </c>
      <c r="N91" s="31"/>
      <c r="O91" s="31"/>
      <c r="P91" s="31"/>
      <c r="Q91" s="31">
        <v>512584855</v>
      </c>
      <c r="R91" s="31" t="s">
        <v>219</v>
      </c>
      <c r="S91" s="31" t="s">
        <v>503</v>
      </c>
      <c r="T91" s="31"/>
      <c r="U91" s="31">
        <v>169502</v>
      </c>
      <c r="V91" s="31">
        <v>626413</v>
      </c>
      <c r="W91" s="31">
        <v>512837642</v>
      </c>
      <c r="X91" s="31" t="s">
        <v>518</v>
      </c>
      <c r="Y91" s="34"/>
      <c r="Z91" s="31">
        <v>500261334</v>
      </c>
      <c r="AA91" s="69" t="s">
        <v>12</v>
      </c>
      <c r="AB91" s="31" t="s">
        <v>12</v>
      </c>
    </row>
    <row r="92" spans="1:28" ht="93.6" x14ac:dyDescent="0.25">
      <c r="A92" s="40" t="s">
        <v>316</v>
      </c>
      <c r="B92" s="30" t="s">
        <v>38</v>
      </c>
      <c r="C92" s="30" t="s">
        <v>55</v>
      </c>
      <c r="D92" s="35" t="s">
        <v>402</v>
      </c>
      <c r="E92" s="35">
        <v>676</v>
      </c>
      <c r="F92" s="42">
        <f>Table1[[#This Row],[צריכת מים שנתית (מ"ק)]]/365</f>
        <v>1.8520547945205479</v>
      </c>
      <c r="G92" s="32">
        <f>VLOOKUP('תכנית ניטור בסיסית'!C92,'תוספת שלישית בכללים'!$A$2:$D$25,2,FALSE)</f>
        <v>4</v>
      </c>
      <c r="H92" s="35">
        <v>4</v>
      </c>
      <c r="I92" s="32" t="str">
        <f>VLOOKUP('תכנית ניטור בסיסית'!C92,'תוספת שלישית בכללים'!$A$2:$D$25,3,FALSE)</f>
        <v>זרם תעשייתי  לאחר מתקן טיפול [בהתאם לצו השעה לרפתות]</v>
      </c>
      <c r="J92" s="30" t="s">
        <v>7</v>
      </c>
      <c r="K92" s="33" t="str">
        <f>VLOOKUP(C92,'תוספת שלישית בכללים'!$A$2:$D$25,4,FALSE)</f>
        <v>COD, כלורידים, נתרן, pH, חנקן קיילדל (TKN),  זרחן כללי, TSS, בורון [ללא בדיקת בורון ו- pH[</v>
      </c>
      <c r="L92" s="31" t="s">
        <v>226</v>
      </c>
      <c r="M92" s="31" t="s">
        <v>13</v>
      </c>
      <c r="N92" s="31"/>
      <c r="O92" s="31"/>
      <c r="P92" s="31"/>
      <c r="Q92" s="31">
        <v>540206539</v>
      </c>
      <c r="R92" s="31" t="s">
        <v>422</v>
      </c>
      <c r="S92" s="31" t="s">
        <v>504</v>
      </c>
      <c r="T92" s="31"/>
      <c r="U92" s="31">
        <v>169303</v>
      </c>
      <c r="V92" s="31">
        <v>626095</v>
      </c>
      <c r="W92" s="31">
        <v>512837642</v>
      </c>
      <c r="X92" s="31" t="s">
        <v>518</v>
      </c>
      <c r="Y92" s="34"/>
      <c r="Z92" s="31">
        <v>500261334</v>
      </c>
      <c r="AA92" s="69" t="s">
        <v>12</v>
      </c>
      <c r="AB92" s="31" t="s">
        <v>12</v>
      </c>
    </row>
    <row r="93" spans="1:28" ht="93.6" x14ac:dyDescent="0.25">
      <c r="A93" s="40" t="s">
        <v>317</v>
      </c>
      <c r="B93" s="30" t="s">
        <v>38</v>
      </c>
      <c r="C93" s="30" t="s">
        <v>55</v>
      </c>
      <c r="D93" s="35" t="s">
        <v>403</v>
      </c>
      <c r="E93" s="35">
        <v>760.8</v>
      </c>
      <c r="F93" s="42">
        <f>Table1[[#This Row],[צריכת מים שנתית (מ"ק)]]/365</f>
        <v>2.0843835616438353</v>
      </c>
      <c r="G93" s="32">
        <f>VLOOKUP('תכנית ניטור בסיסית'!C93,'תוספת שלישית בכללים'!$A$2:$D$25,2,FALSE)</f>
        <v>4</v>
      </c>
      <c r="H93" s="35">
        <v>4</v>
      </c>
      <c r="I93" s="32" t="str">
        <f>VLOOKUP('תכנית ניטור בסיסית'!C93,'תוספת שלישית בכללים'!$A$2:$D$25,3,FALSE)</f>
        <v>זרם תעשייתי  לאחר מתקן טיפול [בהתאם לצו השעה לרפתות]</v>
      </c>
      <c r="J93" s="30" t="s">
        <v>7</v>
      </c>
      <c r="K93" s="33" t="str">
        <f>VLOOKUP(C93,'תוספת שלישית בכללים'!$A$2:$D$25,4,FALSE)</f>
        <v>COD, כלורידים, נתרן, pH, חנקן קיילדל (TKN),  זרחן כללי, TSS, בורון [ללא בדיקת בורון ו- pH[</v>
      </c>
      <c r="L93" s="31" t="s">
        <v>226</v>
      </c>
      <c r="M93" s="31" t="s">
        <v>13</v>
      </c>
      <c r="N93" s="31"/>
      <c r="O93" s="31"/>
      <c r="P93" s="31"/>
      <c r="Q93" s="31">
        <v>72776735</v>
      </c>
      <c r="R93" s="31" t="s">
        <v>422</v>
      </c>
      <c r="S93" s="31" t="s">
        <v>505</v>
      </c>
      <c r="T93" s="31"/>
      <c r="U93" s="31">
        <v>169396</v>
      </c>
      <c r="V93" s="31">
        <v>626494</v>
      </c>
      <c r="W93" s="31">
        <v>512837642</v>
      </c>
      <c r="X93" s="31" t="s">
        <v>518</v>
      </c>
      <c r="Y93" s="34"/>
      <c r="Z93" s="31">
        <v>500261334</v>
      </c>
      <c r="AA93" s="69" t="s">
        <v>12</v>
      </c>
      <c r="AB93" s="31" t="s">
        <v>12</v>
      </c>
    </row>
    <row r="94" spans="1:28" ht="93.6" x14ac:dyDescent="0.25">
      <c r="A94" s="40" t="s">
        <v>318</v>
      </c>
      <c r="B94" s="30" t="s">
        <v>38</v>
      </c>
      <c r="C94" s="30" t="s">
        <v>55</v>
      </c>
      <c r="D94" s="35" t="s">
        <v>404</v>
      </c>
      <c r="E94" s="35">
        <v>220.8</v>
      </c>
      <c r="F94" s="42">
        <f>Table1[[#This Row],[צריכת מים שנתית (מ"ק)]]/365</f>
        <v>0.60493150684931507</v>
      </c>
      <c r="G94" s="32">
        <f>VLOOKUP('תכנית ניטור בסיסית'!C94,'תוספת שלישית בכללים'!$A$2:$D$25,2,FALSE)</f>
        <v>4</v>
      </c>
      <c r="H94" s="35">
        <v>4</v>
      </c>
      <c r="I94" s="32" t="str">
        <f>VLOOKUP('תכנית ניטור בסיסית'!C94,'תוספת שלישית בכללים'!$A$2:$D$25,3,FALSE)</f>
        <v>זרם תעשייתי  לאחר מתקן טיפול [בהתאם לצו השעה לרפתות]</v>
      </c>
      <c r="J94" s="30" t="s">
        <v>7</v>
      </c>
      <c r="K94" s="33" t="str">
        <f>VLOOKUP(C94,'תוספת שלישית בכללים'!$A$2:$D$25,4,FALSE)</f>
        <v>COD, כלורידים, נתרן, pH, חנקן קיילדל (TKN),  זרחן כללי, TSS, בורון [ללא בדיקת בורון ו- pH[</v>
      </c>
      <c r="L94" s="31" t="s">
        <v>226</v>
      </c>
      <c r="M94" s="31" t="s">
        <v>13</v>
      </c>
      <c r="N94" s="31"/>
      <c r="O94" s="31"/>
      <c r="P94" s="31"/>
      <c r="Q94" s="31">
        <v>53263059</v>
      </c>
      <c r="R94" s="31" t="s">
        <v>227</v>
      </c>
      <c r="S94" s="31" t="s">
        <v>506</v>
      </c>
      <c r="T94" s="31"/>
      <c r="U94" s="31">
        <v>169727</v>
      </c>
      <c r="V94" s="31">
        <v>627055</v>
      </c>
      <c r="W94" s="31">
        <v>512837642</v>
      </c>
      <c r="X94" s="31" t="s">
        <v>518</v>
      </c>
      <c r="Y94" s="34"/>
      <c r="Z94" s="31">
        <v>500261334</v>
      </c>
      <c r="AA94" s="69" t="s">
        <v>12</v>
      </c>
      <c r="AB94" s="31" t="s">
        <v>12</v>
      </c>
    </row>
    <row r="95" spans="1:28" ht="93.6" x14ac:dyDescent="0.25">
      <c r="A95" s="40" t="s">
        <v>319</v>
      </c>
      <c r="B95" s="30" t="s">
        <v>38</v>
      </c>
      <c r="C95" s="30" t="s">
        <v>55</v>
      </c>
      <c r="D95" s="35" t="s">
        <v>405</v>
      </c>
      <c r="E95" s="35">
        <v>327</v>
      </c>
      <c r="F95" s="42">
        <f>Table1[[#This Row],[צריכת מים שנתית (מ"ק)]]/365</f>
        <v>0.89589041095890409</v>
      </c>
      <c r="G95" s="32">
        <f>VLOOKUP('תכנית ניטור בסיסית'!C95,'תוספת שלישית בכללים'!$A$2:$D$25,2,FALSE)</f>
        <v>4</v>
      </c>
      <c r="H95" s="35">
        <v>4</v>
      </c>
      <c r="I95" s="32" t="str">
        <f>VLOOKUP('תכנית ניטור בסיסית'!C95,'תוספת שלישית בכללים'!$A$2:$D$25,3,FALSE)</f>
        <v>זרם תעשייתי  לאחר מתקן טיפול [בהתאם לצו השעה לרפתות]</v>
      </c>
      <c r="J95" s="30" t="s">
        <v>7</v>
      </c>
      <c r="K95" s="33" t="str">
        <f>VLOOKUP(C95,'תוספת שלישית בכללים'!$A$2:$D$25,4,FALSE)</f>
        <v>COD, כלורידים, נתרן, pH, חנקן קיילדל (TKN),  זרחן כללי, TSS, בורון [ללא בדיקת בורון ו- pH[</v>
      </c>
      <c r="L95" s="31" t="s">
        <v>226</v>
      </c>
      <c r="M95" s="31" t="s">
        <v>13</v>
      </c>
      <c r="N95" s="31"/>
      <c r="O95" s="31"/>
      <c r="P95" s="31"/>
      <c r="Q95" s="31">
        <v>55861553</v>
      </c>
      <c r="R95" s="31" t="s">
        <v>68</v>
      </c>
      <c r="S95" s="31" t="s">
        <v>507</v>
      </c>
      <c r="T95" s="31"/>
      <c r="U95" s="31">
        <v>169404</v>
      </c>
      <c r="V95" s="31">
        <v>626163</v>
      </c>
      <c r="W95" s="31">
        <v>512837642</v>
      </c>
      <c r="X95" s="31" t="s">
        <v>518</v>
      </c>
      <c r="Y95" s="34"/>
      <c r="Z95" s="31">
        <v>500261334</v>
      </c>
      <c r="AA95" s="69" t="s">
        <v>12</v>
      </c>
      <c r="AB95" s="31" t="s">
        <v>12</v>
      </c>
    </row>
    <row r="96" spans="1:28" ht="93.6" x14ac:dyDescent="0.25">
      <c r="A96" s="40" t="s">
        <v>320</v>
      </c>
      <c r="B96" s="30" t="s">
        <v>38</v>
      </c>
      <c r="C96" s="30" t="s">
        <v>55</v>
      </c>
      <c r="D96" s="35" t="s">
        <v>406</v>
      </c>
      <c r="E96" s="35">
        <v>506.8</v>
      </c>
      <c r="F96" s="42">
        <f>Table1[[#This Row],[צריכת מים שנתית (מ"ק)]]/365</f>
        <v>1.3884931506849316</v>
      </c>
      <c r="G96" s="32">
        <f>VLOOKUP('תכנית ניטור בסיסית'!C96,'תוספת שלישית בכללים'!$A$2:$D$25,2,FALSE)</f>
        <v>4</v>
      </c>
      <c r="H96" s="35">
        <v>4</v>
      </c>
      <c r="I96" s="32" t="str">
        <f>VLOOKUP('תכנית ניטור בסיסית'!C96,'תוספת שלישית בכללים'!$A$2:$D$25,3,FALSE)</f>
        <v>זרם תעשייתי  לאחר מתקן טיפול [בהתאם לצו השעה לרפתות]</v>
      </c>
      <c r="J96" s="30" t="s">
        <v>7</v>
      </c>
      <c r="K96" s="33" t="str">
        <f>VLOOKUP(C96,'תוספת שלישית בכללים'!$A$2:$D$25,4,FALSE)</f>
        <v>COD, כלורידים, נתרן, pH, חנקן קיילדל (TKN),  זרחן כללי, TSS, בורון [ללא בדיקת בורון ו- pH[</v>
      </c>
      <c r="L96" s="31" t="s">
        <v>226</v>
      </c>
      <c r="M96" s="31" t="s">
        <v>13</v>
      </c>
      <c r="N96" s="31"/>
      <c r="O96" s="31"/>
      <c r="P96" s="31"/>
      <c r="Q96" s="31">
        <v>8585634</v>
      </c>
      <c r="R96" s="31" t="s">
        <v>227</v>
      </c>
      <c r="S96" s="31" t="s">
        <v>508</v>
      </c>
      <c r="T96" s="31"/>
      <c r="U96" s="31">
        <v>170609</v>
      </c>
      <c r="V96" s="31">
        <v>628913</v>
      </c>
      <c r="W96" s="31">
        <v>512837642</v>
      </c>
      <c r="X96" s="31" t="s">
        <v>518</v>
      </c>
      <c r="Y96" s="34"/>
      <c r="Z96" s="31">
        <v>500261334</v>
      </c>
      <c r="AA96" s="69" t="s">
        <v>12</v>
      </c>
      <c r="AB96" s="31" t="s">
        <v>12</v>
      </c>
    </row>
    <row r="97" spans="1:28" ht="93.6" x14ac:dyDescent="0.25">
      <c r="A97" s="40" t="s">
        <v>321</v>
      </c>
      <c r="B97" s="30" t="s">
        <v>38</v>
      </c>
      <c r="C97" s="30" t="s">
        <v>55</v>
      </c>
      <c r="D97" s="35" t="s">
        <v>407</v>
      </c>
      <c r="E97" s="35">
        <v>432.8</v>
      </c>
      <c r="F97" s="42">
        <f>Table1[[#This Row],[צריכת מים שנתית (מ"ק)]]/365</f>
        <v>1.1857534246575343</v>
      </c>
      <c r="G97" s="32">
        <f>VLOOKUP('תכנית ניטור בסיסית'!C97,'תוספת שלישית בכללים'!$A$2:$D$25,2,FALSE)</f>
        <v>4</v>
      </c>
      <c r="H97" s="35">
        <v>4</v>
      </c>
      <c r="I97" s="32" t="str">
        <f>VLOOKUP('תכנית ניטור בסיסית'!C97,'תוספת שלישית בכללים'!$A$2:$D$25,3,FALSE)</f>
        <v>זרם תעשייתי  לאחר מתקן טיפול [בהתאם לצו השעה לרפתות]</v>
      </c>
      <c r="J97" s="30" t="s">
        <v>7</v>
      </c>
      <c r="K97" s="33" t="str">
        <f>VLOOKUP(C97,'תוספת שלישית בכללים'!$A$2:$D$25,4,FALSE)</f>
        <v>COD, כלורידים, נתרן, pH, חנקן קיילדל (TKN),  זרחן כללי, TSS, בורון [ללא בדיקת בורון ו- pH[</v>
      </c>
      <c r="L97" s="31" t="s">
        <v>226</v>
      </c>
      <c r="M97" s="31" t="s">
        <v>13</v>
      </c>
      <c r="N97" s="31"/>
      <c r="O97" s="31"/>
      <c r="P97" s="31"/>
      <c r="Q97" s="31">
        <v>540190220</v>
      </c>
      <c r="R97" s="31" t="s">
        <v>68</v>
      </c>
      <c r="S97" s="31" t="s">
        <v>509</v>
      </c>
      <c r="T97" s="31"/>
      <c r="U97" s="31">
        <v>171311</v>
      </c>
      <c r="V97" s="31">
        <v>629147</v>
      </c>
      <c r="W97" s="31">
        <v>512837642</v>
      </c>
      <c r="X97" s="31" t="s">
        <v>518</v>
      </c>
      <c r="Y97" s="34"/>
      <c r="Z97" s="31">
        <v>500261334</v>
      </c>
      <c r="AA97" s="69" t="s">
        <v>12</v>
      </c>
      <c r="AB97" s="31" t="s">
        <v>12</v>
      </c>
    </row>
    <row r="98" spans="1:28" ht="93.6" x14ac:dyDescent="0.25">
      <c r="A98" s="40" t="s">
        <v>322</v>
      </c>
      <c r="B98" s="30" t="s">
        <v>38</v>
      </c>
      <c r="C98" s="30" t="s">
        <v>55</v>
      </c>
      <c r="D98" s="35" t="s">
        <v>408</v>
      </c>
      <c r="E98" s="35">
        <v>438</v>
      </c>
      <c r="F98" s="42">
        <f>Table1[[#This Row],[צריכת מים שנתית (מ"ק)]]/365</f>
        <v>1.2</v>
      </c>
      <c r="G98" s="32">
        <f>VLOOKUP('תכנית ניטור בסיסית'!C98,'תוספת שלישית בכללים'!$A$2:$D$25,2,FALSE)</f>
        <v>4</v>
      </c>
      <c r="H98" s="35">
        <v>4</v>
      </c>
      <c r="I98" s="32" t="str">
        <f>VLOOKUP('תכנית ניטור בסיסית'!C98,'תוספת שלישית בכללים'!$A$2:$D$25,3,FALSE)</f>
        <v>זרם תעשייתי  לאחר מתקן טיפול [בהתאם לצו השעה לרפתות]</v>
      </c>
      <c r="J98" s="30" t="s">
        <v>7</v>
      </c>
      <c r="K98" s="33" t="str">
        <f>VLOOKUP(C98,'תוספת שלישית בכללים'!$A$2:$D$25,4,FALSE)</f>
        <v>COD, כלורידים, נתרן, pH, חנקן קיילדל (TKN),  זרחן כללי, TSS, בורון [ללא בדיקת בורון ו- pH[</v>
      </c>
      <c r="L98" s="31" t="s">
        <v>226</v>
      </c>
      <c r="M98" s="31" t="s">
        <v>13</v>
      </c>
      <c r="N98" s="31"/>
      <c r="O98" s="31"/>
      <c r="P98" s="31"/>
      <c r="Q98" s="31">
        <v>55683320</v>
      </c>
      <c r="R98" s="31" t="s">
        <v>421</v>
      </c>
      <c r="S98" s="31" t="s">
        <v>510</v>
      </c>
      <c r="T98" s="31"/>
      <c r="U98" s="31">
        <v>171966</v>
      </c>
      <c r="V98" s="31">
        <v>628798</v>
      </c>
      <c r="W98" s="31">
        <v>512837642</v>
      </c>
      <c r="X98" s="31" t="s">
        <v>518</v>
      </c>
      <c r="Y98" s="34"/>
      <c r="Z98" s="31">
        <v>500261334</v>
      </c>
      <c r="AA98" s="69" t="s">
        <v>12</v>
      </c>
      <c r="AB98" s="31" t="s">
        <v>12</v>
      </c>
    </row>
    <row r="99" spans="1:28" ht="93.6" x14ac:dyDescent="0.25">
      <c r="A99" s="40" t="s">
        <v>323</v>
      </c>
      <c r="B99" s="30" t="s">
        <v>38</v>
      </c>
      <c r="C99" s="30" t="s">
        <v>55</v>
      </c>
      <c r="D99" s="35" t="s">
        <v>409</v>
      </c>
      <c r="E99" s="35">
        <v>340</v>
      </c>
      <c r="F99" s="42">
        <f>Table1[[#This Row],[צריכת מים שנתית (מ"ק)]]/365</f>
        <v>0.93150684931506844</v>
      </c>
      <c r="G99" s="32">
        <f>VLOOKUP('תכנית ניטור בסיסית'!C99,'תוספת שלישית בכללים'!$A$2:$D$25,2,FALSE)</f>
        <v>4</v>
      </c>
      <c r="H99" s="35">
        <v>4</v>
      </c>
      <c r="I99" s="32" t="str">
        <f>VLOOKUP('תכנית ניטור בסיסית'!C99,'תוספת שלישית בכללים'!$A$2:$D$25,3,FALSE)</f>
        <v>זרם תעשייתי  לאחר מתקן טיפול [בהתאם לצו השעה לרפתות]</v>
      </c>
      <c r="J99" s="30" t="s">
        <v>7</v>
      </c>
      <c r="K99" s="33" t="str">
        <f>VLOOKUP(C99,'תוספת שלישית בכללים'!$A$2:$D$25,4,FALSE)</f>
        <v>COD, כלורידים, נתרן, pH, חנקן קיילדל (TKN),  זרחן כללי, TSS, בורון [ללא בדיקת בורון ו- pH[</v>
      </c>
      <c r="L99" s="31" t="s">
        <v>226</v>
      </c>
      <c r="M99" s="31" t="s">
        <v>13</v>
      </c>
      <c r="N99" s="31"/>
      <c r="O99" s="31"/>
      <c r="P99" s="31"/>
      <c r="Q99" s="31">
        <v>4764543</v>
      </c>
      <c r="R99" s="31" t="s">
        <v>227</v>
      </c>
      <c r="S99" s="31" t="s">
        <v>511</v>
      </c>
      <c r="T99" s="31"/>
      <c r="U99" s="31">
        <v>172043</v>
      </c>
      <c r="V99" s="31">
        <v>628550</v>
      </c>
      <c r="W99" s="31">
        <v>512837642</v>
      </c>
      <c r="X99" s="31" t="s">
        <v>518</v>
      </c>
      <c r="Y99" s="34"/>
      <c r="Z99" s="31">
        <v>500261334</v>
      </c>
      <c r="AA99" s="69" t="s">
        <v>12</v>
      </c>
      <c r="AB99" s="31" t="s">
        <v>12</v>
      </c>
    </row>
    <row r="100" spans="1:28" ht="93.6" x14ac:dyDescent="0.25">
      <c r="A100" s="40" t="s">
        <v>324</v>
      </c>
      <c r="B100" s="30" t="s">
        <v>38</v>
      </c>
      <c r="C100" s="30" t="s">
        <v>55</v>
      </c>
      <c r="D100" s="35" t="s">
        <v>410</v>
      </c>
      <c r="E100" s="35">
        <v>335.1</v>
      </c>
      <c r="F100" s="42">
        <f>Table1[[#This Row],[צריכת מים שנתית (מ"ק)]]/365</f>
        <v>0.91808219178082195</v>
      </c>
      <c r="G100" s="32">
        <f>VLOOKUP('תכנית ניטור בסיסית'!C100,'תוספת שלישית בכללים'!$A$2:$D$25,2,FALSE)</f>
        <v>4</v>
      </c>
      <c r="H100" s="35">
        <v>4</v>
      </c>
      <c r="I100" s="32" t="str">
        <f>VLOOKUP('תכנית ניטור בסיסית'!C100,'תוספת שלישית בכללים'!$A$2:$D$25,3,FALSE)</f>
        <v>זרם תעשייתי  לאחר מתקן טיפול [בהתאם לצו השעה לרפתות]</v>
      </c>
      <c r="J100" s="30" t="s">
        <v>7</v>
      </c>
      <c r="K100" s="33" t="str">
        <f>VLOOKUP(C100,'תוספת שלישית בכללים'!$A$2:$D$25,4,FALSE)</f>
        <v>COD, כלורידים, נתרן, pH, חנקן קיילדל (TKN),  זרחן כללי, TSS, בורון [ללא בדיקת בורון ו- pH[</v>
      </c>
      <c r="L100" s="31" t="s">
        <v>226</v>
      </c>
      <c r="M100" s="31" t="s">
        <v>13</v>
      </c>
      <c r="N100" s="31"/>
      <c r="O100" s="31"/>
      <c r="P100" s="31"/>
      <c r="Q100" s="31">
        <v>58276700</v>
      </c>
      <c r="R100" s="31" t="s">
        <v>227</v>
      </c>
      <c r="S100" s="31" t="s">
        <v>512</v>
      </c>
      <c r="T100" s="31"/>
      <c r="U100" s="31">
        <v>171709</v>
      </c>
      <c r="V100" s="31">
        <v>628311</v>
      </c>
      <c r="W100" s="31">
        <v>512837642</v>
      </c>
      <c r="X100" s="31" t="s">
        <v>518</v>
      </c>
      <c r="Y100" s="34"/>
      <c r="Z100" s="31">
        <v>500261334</v>
      </c>
      <c r="AA100" s="69" t="s">
        <v>12</v>
      </c>
      <c r="AB100" s="31" t="s">
        <v>12</v>
      </c>
    </row>
    <row r="101" spans="1:28" ht="93.6" x14ac:dyDescent="0.25">
      <c r="A101" s="40" t="s">
        <v>325</v>
      </c>
      <c r="B101" s="30" t="s">
        <v>38</v>
      </c>
      <c r="C101" s="30" t="s">
        <v>55</v>
      </c>
      <c r="D101" s="35" t="s">
        <v>411</v>
      </c>
      <c r="E101" s="35">
        <v>174.4</v>
      </c>
      <c r="F101" s="42">
        <f>Table1[[#This Row],[צריכת מים שנתית (מ"ק)]]/365</f>
        <v>0.47780821917808219</v>
      </c>
      <c r="G101" s="32">
        <f>VLOOKUP('תכנית ניטור בסיסית'!C101,'תוספת שלישית בכללים'!$A$2:$D$25,2,FALSE)</f>
        <v>4</v>
      </c>
      <c r="H101" s="35">
        <v>4</v>
      </c>
      <c r="I101" s="32" t="str">
        <f>VLOOKUP('תכנית ניטור בסיסית'!C101,'תוספת שלישית בכללים'!$A$2:$D$25,3,FALSE)</f>
        <v>זרם תעשייתי  לאחר מתקן טיפול [בהתאם לצו השעה לרפתות]</v>
      </c>
      <c r="J101" s="30" t="s">
        <v>7</v>
      </c>
      <c r="K101" s="33" t="str">
        <f>VLOOKUP(C101,'תוספת שלישית בכללים'!$A$2:$D$25,4,FALSE)</f>
        <v>COD, כלורידים, נתרן, pH, חנקן קיילדל (TKN),  זרחן כללי, TSS, בורון [ללא בדיקת בורון ו- pH[</v>
      </c>
      <c r="L101" s="31" t="s">
        <v>419</v>
      </c>
      <c r="M101" s="31" t="s">
        <v>420</v>
      </c>
      <c r="N101" s="31"/>
      <c r="O101" s="31"/>
      <c r="P101" s="31"/>
      <c r="Q101" s="31">
        <v>10534006</v>
      </c>
      <c r="R101" s="31" t="s">
        <v>68</v>
      </c>
      <c r="S101" s="31" t="s">
        <v>513</v>
      </c>
      <c r="T101" s="31"/>
      <c r="U101" s="31">
        <v>170449</v>
      </c>
      <c r="V101" s="31">
        <v>630972</v>
      </c>
      <c r="W101" s="31">
        <v>512837642</v>
      </c>
      <c r="X101" s="31" t="s">
        <v>518</v>
      </c>
      <c r="Y101" s="34"/>
      <c r="Z101" s="31">
        <v>500261334</v>
      </c>
      <c r="AA101" s="69" t="s">
        <v>12</v>
      </c>
      <c r="AB101" s="31" t="s">
        <v>12</v>
      </c>
    </row>
    <row r="102" spans="1:28" ht="93.6" x14ac:dyDescent="0.25">
      <c r="A102" s="40" t="s">
        <v>326</v>
      </c>
      <c r="B102" s="30" t="s">
        <v>38</v>
      </c>
      <c r="C102" s="30" t="s">
        <v>55</v>
      </c>
      <c r="D102" s="35" t="s">
        <v>412</v>
      </c>
      <c r="E102" s="35">
        <v>587.6</v>
      </c>
      <c r="F102" s="42">
        <f>Table1[[#This Row],[צריכת מים שנתית (מ"ק)]]/365</f>
        <v>1.6098630136986303</v>
      </c>
      <c r="G102" s="32">
        <f>VLOOKUP('תכנית ניטור בסיסית'!C102,'תוספת שלישית בכללים'!$A$2:$D$25,2,FALSE)</f>
        <v>4</v>
      </c>
      <c r="H102" s="35">
        <v>4</v>
      </c>
      <c r="I102" s="32" t="str">
        <f>VLOOKUP('תכנית ניטור בסיסית'!C102,'תוספת שלישית בכללים'!$A$2:$D$25,3,FALSE)</f>
        <v>זרם תעשייתי  לאחר מתקן טיפול [בהתאם לצו השעה לרפתות]</v>
      </c>
      <c r="J102" s="30" t="s">
        <v>7</v>
      </c>
      <c r="K102" s="33" t="str">
        <f>VLOOKUP(C102,'תוספת שלישית בכללים'!$A$2:$D$25,4,FALSE)</f>
        <v>COD, כלורידים, נתרן, pH, חנקן קיילדל (TKN),  זרחן כללי, TSS, בורון [ללא בדיקת בורון ו- pH[</v>
      </c>
      <c r="L102" s="31" t="s">
        <v>226</v>
      </c>
      <c r="M102" s="31" t="s">
        <v>13</v>
      </c>
      <c r="N102" s="31"/>
      <c r="O102" s="31"/>
      <c r="P102" s="31"/>
      <c r="Q102" s="31">
        <v>22473888</v>
      </c>
      <c r="R102" s="31" t="s">
        <v>219</v>
      </c>
      <c r="S102" s="31" t="s">
        <v>514</v>
      </c>
      <c r="T102" s="31"/>
      <c r="U102" s="31">
        <v>170419</v>
      </c>
      <c r="V102" s="31">
        <v>630929</v>
      </c>
      <c r="W102" s="31">
        <v>512837642</v>
      </c>
      <c r="X102" s="31" t="s">
        <v>518</v>
      </c>
      <c r="Y102" s="34"/>
      <c r="Z102" s="31">
        <v>500261334</v>
      </c>
      <c r="AA102" s="69" t="s">
        <v>12</v>
      </c>
      <c r="AB102" s="31" t="s">
        <v>12</v>
      </c>
    </row>
    <row r="103" spans="1:28" ht="93.6" x14ac:dyDescent="0.25">
      <c r="A103" s="40" t="s">
        <v>327</v>
      </c>
      <c r="B103" s="30" t="s">
        <v>38</v>
      </c>
      <c r="C103" s="30" t="s">
        <v>55</v>
      </c>
      <c r="D103" s="35" t="s">
        <v>413</v>
      </c>
      <c r="E103" s="35">
        <v>244.8</v>
      </c>
      <c r="F103" s="42">
        <f>Table1[[#This Row],[צריכת מים שנתית (מ"ק)]]/365</f>
        <v>0.67068493150684938</v>
      </c>
      <c r="G103" s="32">
        <f>VLOOKUP('תכנית ניטור בסיסית'!C103,'תוספת שלישית בכללים'!$A$2:$D$25,2,FALSE)</f>
        <v>4</v>
      </c>
      <c r="H103" s="35">
        <v>4</v>
      </c>
      <c r="I103" s="32" t="str">
        <f>VLOOKUP('תכנית ניטור בסיסית'!C103,'תוספת שלישית בכללים'!$A$2:$D$25,3,FALSE)</f>
        <v>זרם תעשייתי  לאחר מתקן טיפול [בהתאם לצו השעה לרפתות]</v>
      </c>
      <c r="J103" s="30" t="s">
        <v>7</v>
      </c>
      <c r="K103" s="33" t="str">
        <f>VLOOKUP(C103,'תוספת שלישית בכללים'!$A$2:$D$25,4,FALSE)</f>
        <v>COD, כלורידים, נתרן, pH, חנקן קיילדל (TKN),  זרחן כללי, TSS, בורון [ללא בדיקת בורון ו- pH[</v>
      </c>
      <c r="L103" s="31" t="s">
        <v>419</v>
      </c>
      <c r="M103" s="31" t="s">
        <v>420</v>
      </c>
      <c r="N103" s="31"/>
      <c r="O103" s="31"/>
      <c r="P103" s="31"/>
      <c r="Q103" s="31">
        <v>51494672</v>
      </c>
      <c r="R103" s="31" t="s">
        <v>68</v>
      </c>
      <c r="S103" s="31" t="s">
        <v>515</v>
      </c>
      <c r="T103" s="31"/>
      <c r="U103" s="31">
        <v>170427</v>
      </c>
      <c r="V103" s="31">
        <v>631602</v>
      </c>
      <c r="W103" s="31">
        <v>512837642</v>
      </c>
      <c r="X103" s="31" t="s">
        <v>518</v>
      </c>
      <c r="Y103" s="34"/>
      <c r="Z103" s="31">
        <v>500261334</v>
      </c>
      <c r="AA103" s="69" t="s">
        <v>12</v>
      </c>
      <c r="AB103" s="31" t="s">
        <v>12</v>
      </c>
    </row>
    <row r="104" spans="1:28" ht="93.6" x14ac:dyDescent="0.25">
      <c r="A104" s="40" t="s">
        <v>328</v>
      </c>
      <c r="B104" s="30" t="s">
        <v>38</v>
      </c>
      <c r="C104" s="30" t="s">
        <v>55</v>
      </c>
      <c r="D104" s="35" t="s">
        <v>414</v>
      </c>
      <c r="E104" s="35">
        <v>213.4</v>
      </c>
      <c r="F104" s="42">
        <f>Table1[[#This Row],[צריכת מים שנתית (מ"ק)]]/365</f>
        <v>0.58465753424657541</v>
      </c>
      <c r="G104" s="32">
        <f>VLOOKUP('תכנית ניטור בסיסית'!C104,'תוספת שלישית בכללים'!$A$2:$D$25,2,FALSE)</f>
        <v>4</v>
      </c>
      <c r="H104" s="35">
        <v>4</v>
      </c>
      <c r="I104" s="32" t="str">
        <f>VLOOKUP('תכנית ניטור בסיסית'!C104,'תוספת שלישית בכללים'!$A$2:$D$25,3,FALSE)</f>
        <v>זרם תעשייתי  לאחר מתקן טיפול [בהתאם לצו השעה לרפתות]</v>
      </c>
      <c r="J104" s="30" t="s">
        <v>7</v>
      </c>
      <c r="K104" s="33" t="str">
        <f>VLOOKUP(C104,'תוספת שלישית בכללים'!$A$2:$D$25,4,FALSE)</f>
        <v>COD, כלורידים, נתרן, pH, חנקן קיילדל (TKN),  זרחן כללי, TSS, בורון [ללא בדיקת בורון ו- pH[</v>
      </c>
      <c r="L104" s="31" t="s">
        <v>226</v>
      </c>
      <c r="M104" s="31" t="s">
        <v>13</v>
      </c>
      <c r="N104" s="31"/>
      <c r="O104" s="31"/>
      <c r="P104" s="31"/>
      <c r="Q104" s="31">
        <v>10987329</v>
      </c>
      <c r="R104" s="31" t="s">
        <v>219</v>
      </c>
      <c r="S104" s="31" t="s">
        <v>516</v>
      </c>
      <c r="T104" s="31"/>
      <c r="U104" s="31">
        <v>170341</v>
      </c>
      <c r="V104" s="31">
        <v>630810</v>
      </c>
      <c r="W104" s="31">
        <v>512837642</v>
      </c>
      <c r="X104" s="31" t="s">
        <v>518</v>
      </c>
      <c r="Y104" s="34"/>
      <c r="Z104" s="31">
        <v>500261334</v>
      </c>
      <c r="AA104" s="69" t="s">
        <v>12</v>
      </c>
      <c r="AB104" s="31" t="s">
        <v>12</v>
      </c>
    </row>
    <row r="105" spans="1:28" ht="93.6" x14ac:dyDescent="0.25">
      <c r="A105" s="40" t="s">
        <v>329</v>
      </c>
      <c r="B105" s="30" t="s">
        <v>38</v>
      </c>
      <c r="C105" s="30" t="s">
        <v>55</v>
      </c>
      <c r="D105" s="35" t="s">
        <v>415</v>
      </c>
      <c r="E105" s="35">
        <v>880.1</v>
      </c>
      <c r="F105" s="42">
        <f>Table1[[#This Row],[צריכת מים שנתית (מ"ק)]]/365</f>
        <v>2.411232876712329</v>
      </c>
      <c r="G105" s="32">
        <f>VLOOKUP('תכנית ניטור בסיסית'!C105,'תוספת שלישית בכללים'!$A$2:$D$25,2,FALSE)</f>
        <v>4</v>
      </c>
      <c r="H105" s="35">
        <v>4</v>
      </c>
      <c r="I105" s="32" t="str">
        <f>VLOOKUP('תכנית ניטור בסיסית'!C105,'תוספת שלישית בכללים'!$A$2:$D$25,3,FALSE)</f>
        <v>זרם תעשייתי  לאחר מתקן טיפול [בהתאם לצו השעה לרפתות]</v>
      </c>
      <c r="J105" s="30" t="s">
        <v>7</v>
      </c>
      <c r="K105" s="33" t="str">
        <f>VLOOKUP(C105,'תוספת שלישית בכללים'!$A$2:$D$25,4,FALSE)</f>
        <v>COD, כלורידים, נתרן, pH, חנקן קיילדל (TKN),  זרחן כללי, TSS, בורון [ללא בדיקת בורון ו- pH[</v>
      </c>
      <c r="L105" s="31" t="s">
        <v>226</v>
      </c>
      <c r="M105" s="31" t="s">
        <v>13</v>
      </c>
      <c r="N105" s="31"/>
      <c r="O105" s="31"/>
      <c r="P105" s="31"/>
      <c r="Q105" s="31">
        <v>71122519</v>
      </c>
      <c r="R105" s="31" t="s">
        <v>227</v>
      </c>
      <c r="S105" s="31" t="s">
        <v>517</v>
      </c>
      <c r="T105" s="31"/>
      <c r="U105" s="31">
        <v>177817</v>
      </c>
      <c r="V105" s="31">
        <v>628739</v>
      </c>
      <c r="W105" s="31">
        <v>514019686</v>
      </c>
      <c r="X105" s="31" t="s">
        <v>519</v>
      </c>
      <c r="Y105" s="34"/>
      <c r="Z105" s="31">
        <v>500261334</v>
      </c>
      <c r="AA105" s="69" t="s">
        <v>12</v>
      </c>
      <c r="AB105" s="31" t="s">
        <v>12</v>
      </c>
    </row>
    <row r="106" spans="1:28" ht="15.6" x14ac:dyDescent="0.25">
      <c r="A106" s="40" t="s">
        <v>534</v>
      </c>
      <c r="B106" s="58" t="s">
        <v>36</v>
      </c>
      <c r="C106" s="30"/>
      <c r="D106" s="35"/>
      <c r="E106" s="35"/>
      <c r="F106" s="42">
        <f>Table1[[#This Row],[צריכת מים שנתית (מ"ק)]]/365</f>
        <v>0</v>
      </c>
      <c r="G106" s="32" t="e">
        <f>VLOOKUP('תכנית ניטור בסיסית'!C106,'תוספת שלישית בכללים'!$A$2:$D$25,2,FALSE)</f>
        <v>#N/A</v>
      </c>
      <c r="H106" s="35"/>
      <c r="I106" s="32" t="e">
        <f>VLOOKUP('תכנית ניטור בסיסית'!C106,'תוספת שלישית בכללים'!$A$2:$D$25,3,FALSE)</f>
        <v>#N/A</v>
      </c>
      <c r="J106" s="31" t="e">
        <v>#N/A</v>
      </c>
      <c r="K106" s="33" t="e">
        <f>VLOOKUP(C106,'תוספת שלישית בכללים'!$A$2:$D$25,4,FALSE)</f>
        <v>#N/A</v>
      </c>
      <c r="L106" s="31"/>
      <c r="M106" s="31"/>
      <c r="N106" s="31"/>
      <c r="O106" s="72" t="s">
        <v>535</v>
      </c>
      <c r="P106" s="31"/>
      <c r="Q106" s="31"/>
      <c r="R106" s="31"/>
      <c r="S106" s="31"/>
      <c r="T106" s="31"/>
      <c r="U106" s="31"/>
      <c r="V106" s="31"/>
      <c r="W106" s="31"/>
      <c r="X106" s="31"/>
      <c r="Y106" s="34"/>
      <c r="Z106" s="31"/>
      <c r="AA106" s="34"/>
      <c r="AB106" s="31"/>
    </row>
    <row r="107" spans="1:28" ht="15.6" x14ac:dyDescent="0.25">
      <c r="A107" s="40" t="s">
        <v>536</v>
      </c>
      <c r="B107" s="58" t="s">
        <v>36</v>
      </c>
      <c r="C107" s="30"/>
      <c r="D107" s="35"/>
      <c r="E107" s="35"/>
      <c r="F107" s="42">
        <f>Table1[[#This Row],[צריכת מים שנתית (מ"ק)]]/365</f>
        <v>0</v>
      </c>
      <c r="G107" s="32" t="e">
        <f>VLOOKUP('תכנית ניטור בסיסית'!C107,'תוספת שלישית בכללים'!$A$2:$D$25,2,FALSE)</f>
        <v>#N/A</v>
      </c>
      <c r="H107" s="35"/>
      <c r="I107" s="32" t="e">
        <f>VLOOKUP('תכנית ניטור בסיסית'!C107,'תוספת שלישית בכללים'!$A$2:$D$25,3,FALSE)</f>
        <v>#N/A</v>
      </c>
      <c r="J107" s="31" t="e">
        <v>#N/A</v>
      </c>
      <c r="K107" s="33" t="e">
        <f>VLOOKUP(C107,'תוספת שלישית בכללים'!$A$2:$D$25,4,FALSE)</f>
        <v>#N/A</v>
      </c>
      <c r="L107" s="31"/>
      <c r="M107" s="31"/>
      <c r="N107" s="31"/>
      <c r="O107" s="72" t="s">
        <v>533</v>
      </c>
      <c r="P107" s="31"/>
      <c r="Q107" s="31"/>
      <c r="R107" s="31"/>
      <c r="S107" s="31"/>
      <c r="T107" s="31"/>
      <c r="U107" s="31"/>
      <c r="V107" s="31"/>
      <c r="W107" s="31"/>
      <c r="X107" s="31"/>
      <c r="Y107" s="34"/>
      <c r="Z107" s="31"/>
      <c r="AA107" s="34"/>
      <c r="AB107" s="31"/>
    </row>
    <row r="108" spans="1:28" ht="15.6" x14ac:dyDescent="0.25">
      <c r="A108" s="40" t="s">
        <v>537</v>
      </c>
      <c r="B108" s="58" t="s">
        <v>36</v>
      </c>
      <c r="C108" s="30"/>
      <c r="D108" s="35"/>
      <c r="E108" s="35"/>
      <c r="F108" s="42">
        <f>Table1[[#This Row],[צריכת מים שנתית (מ"ק)]]/365</f>
        <v>0</v>
      </c>
      <c r="G108" s="32" t="e">
        <f>VLOOKUP('תכנית ניטור בסיסית'!C108,'תוספת שלישית בכללים'!$A$2:$D$25,2,FALSE)</f>
        <v>#N/A</v>
      </c>
      <c r="H108" s="35"/>
      <c r="I108" s="32" t="e">
        <f>VLOOKUP('תכנית ניטור בסיסית'!C108,'תוספת שלישית בכללים'!$A$2:$D$25,3,FALSE)</f>
        <v>#N/A</v>
      </c>
      <c r="J108" s="31" t="e">
        <v>#N/A</v>
      </c>
      <c r="K108" s="33" t="e">
        <f>VLOOKUP(C108,'תוספת שלישית בכללים'!$A$2:$D$25,4,FALSE)</f>
        <v>#N/A</v>
      </c>
      <c r="L108" s="31"/>
      <c r="M108" s="31"/>
      <c r="N108" s="31"/>
      <c r="O108" s="72" t="s">
        <v>533</v>
      </c>
      <c r="P108" s="31"/>
      <c r="Q108" s="31"/>
      <c r="R108" s="31"/>
      <c r="S108" s="31"/>
      <c r="T108" s="31"/>
      <c r="U108" s="31"/>
      <c r="V108" s="31"/>
      <c r="W108" s="31"/>
      <c r="X108" s="31"/>
      <c r="Y108" s="34"/>
      <c r="Z108" s="31"/>
      <c r="AA108" s="34"/>
      <c r="AB108" s="31"/>
    </row>
    <row r="109" spans="1:28" ht="31.2" x14ac:dyDescent="0.25">
      <c r="A109" s="40" t="s">
        <v>538</v>
      </c>
      <c r="B109" s="58" t="s">
        <v>36</v>
      </c>
      <c r="C109" s="30"/>
      <c r="D109" s="35"/>
      <c r="E109" s="35"/>
      <c r="F109" s="42">
        <f>Table1[[#This Row],[צריכת מים שנתית (מ"ק)]]/365</f>
        <v>0</v>
      </c>
      <c r="G109" s="32" t="e">
        <f>VLOOKUP('תכנית ניטור בסיסית'!C109,'תוספת שלישית בכללים'!$A$2:$D$25,2,FALSE)</f>
        <v>#N/A</v>
      </c>
      <c r="H109" s="35"/>
      <c r="I109" s="32" t="e">
        <f>VLOOKUP('תכנית ניטור בסיסית'!C109,'תוספת שלישית בכללים'!$A$2:$D$25,3,FALSE)</f>
        <v>#N/A</v>
      </c>
      <c r="J109" s="31" t="e">
        <v>#N/A</v>
      </c>
      <c r="K109" s="33" t="e">
        <f>VLOOKUP(C109,'תוספת שלישית בכללים'!$A$2:$D$25,4,FALSE)</f>
        <v>#N/A</v>
      </c>
      <c r="L109" s="31"/>
      <c r="M109" s="31"/>
      <c r="N109" s="31"/>
      <c r="O109" s="72" t="s">
        <v>539</v>
      </c>
      <c r="P109" s="31"/>
      <c r="Q109" s="31"/>
      <c r="R109" s="31"/>
      <c r="S109" s="31"/>
      <c r="T109" s="31"/>
      <c r="U109" s="31"/>
      <c r="V109" s="31"/>
      <c r="W109" s="31"/>
      <c r="X109" s="31"/>
      <c r="Y109" s="34"/>
      <c r="Z109" s="31"/>
      <c r="AA109" s="34"/>
      <c r="AB109" s="31"/>
    </row>
    <row r="110" spans="1:28" ht="46.8" x14ac:dyDescent="0.25">
      <c r="A110" s="40" t="s">
        <v>540</v>
      </c>
      <c r="B110" s="58" t="s">
        <v>36</v>
      </c>
      <c r="C110" s="30"/>
      <c r="D110" s="35"/>
      <c r="E110" s="35"/>
      <c r="F110" s="42">
        <f>Table1[[#This Row],[צריכת מים שנתית (מ"ק)]]/365</f>
        <v>0</v>
      </c>
      <c r="G110" s="32" t="e">
        <f>VLOOKUP('תכנית ניטור בסיסית'!C110,'תוספת שלישית בכללים'!$A$2:$D$25,2,FALSE)</f>
        <v>#N/A</v>
      </c>
      <c r="H110" s="35"/>
      <c r="I110" s="32" t="e">
        <f>VLOOKUP('תכנית ניטור בסיסית'!C110,'תוספת שלישית בכללים'!$A$2:$D$25,3,FALSE)</f>
        <v>#N/A</v>
      </c>
      <c r="J110" s="31" t="e">
        <v>#N/A</v>
      </c>
      <c r="K110" s="33" t="e">
        <f>VLOOKUP(C110,'תוספת שלישית בכללים'!$A$2:$D$25,4,FALSE)</f>
        <v>#N/A</v>
      </c>
      <c r="L110" s="31"/>
      <c r="M110" s="31"/>
      <c r="N110" s="31"/>
      <c r="O110" s="72" t="s">
        <v>541</v>
      </c>
      <c r="P110" s="31"/>
      <c r="Q110" s="31"/>
      <c r="R110" s="31"/>
      <c r="S110" s="31"/>
      <c r="T110" s="31"/>
      <c r="U110" s="31"/>
      <c r="V110" s="31"/>
      <c r="W110" s="31"/>
      <c r="X110" s="31"/>
      <c r="Y110" s="34"/>
      <c r="Z110" s="31"/>
      <c r="AA110" s="34"/>
      <c r="AB110" s="31"/>
    </row>
    <row r="111" spans="1:28" ht="31.2" x14ac:dyDescent="0.25">
      <c r="A111" s="40" t="s">
        <v>542</v>
      </c>
      <c r="B111" s="58" t="s">
        <v>36</v>
      </c>
      <c r="C111" s="30"/>
      <c r="D111" s="35"/>
      <c r="E111" s="35"/>
      <c r="F111" s="42">
        <f>Table1[[#This Row],[צריכת מים שנתית (מ"ק)]]/365</f>
        <v>0</v>
      </c>
      <c r="G111" s="32" t="e">
        <f>VLOOKUP('תכנית ניטור בסיסית'!C111,'תוספת שלישית בכללים'!$A$2:$D$25,2,FALSE)</f>
        <v>#N/A</v>
      </c>
      <c r="H111" s="35"/>
      <c r="I111" s="32" t="e">
        <f>VLOOKUP('תכנית ניטור בסיסית'!C111,'תוספת שלישית בכללים'!$A$2:$D$25,3,FALSE)</f>
        <v>#N/A</v>
      </c>
      <c r="J111" s="31" t="e">
        <v>#N/A</v>
      </c>
      <c r="K111" s="33" t="e">
        <f>VLOOKUP(C111,'תוספת שלישית בכללים'!$A$2:$D$25,4,FALSE)</f>
        <v>#N/A</v>
      </c>
      <c r="L111" s="31"/>
      <c r="M111" s="31"/>
      <c r="N111" s="31"/>
      <c r="O111" s="72" t="s">
        <v>539</v>
      </c>
      <c r="P111" s="31"/>
      <c r="Q111" s="31"/>
      <c r="R111" s="31"/>
      <c r="S111" s="31"/>
      <c r="T111" s="31"/>
      <c r="U111" s="31"/>
      <c r="V111" s="31"/>
      <c r="W111" s="31"/>
      <c r="X111" s="31"/>
      <c r="Y111" s="34"/>
      <c r="Z111" s="31"/>
      <c r="AA111" s="34"/>
      <c r="AB111" s="31"/>
    </row>
    <row r="112" spans="1:28" ht="15.6" x14ac:dyDescent="0.25">
      <c r="A112" s="40" t="s">
        <v>543</v>
      </c>
      <c r="B112" s="58" t="s">
        <v>36</v>
      </c>
      <c r="C112" s="30"/>
      <c r="D112" s="35"/>
      <c r="E112" s="35"/>
      <c r="F112" s="42">
        <f>Table1[[#This Row],[צריכת מים שנתית (מ"ק)]]/365</f>
        <v>0</v>
      </c>
      <c r="G112" s="32" t="e">
        <f>VLOOKUP('תכנית ניטור בסיסית'!C112,'תוספת שלישית בכללים'!$A$2:$D$25,2,FALSE)</f>
        <v>#N/A</v>
      </c>
      <c r="H112" s="35"/>
      <c r="I112" s="32" t="e">
        <f>VLOOKUP('תכנית ניטור בסיסית'!C112,'תוספת שלישית בכללים'!$A$2:$D$25,3,FALSE)</f>
        <v>#N/A</v>
      </c>
      <c r="J112" s="31" t="e">
        <v>#N/A</v>
      </c>
      <c r="K112" s="33" t="e">
        <f>VLOOKUP(C112,'תוספת שלישית בכללים'!$A$2:$D$25,4,FALSE)</f>
        <v>#N/A</v>
      </c>
      <c r="L112" s="31"/>
      <c r="M112" s="31"/>
      <c r="N112" s="31"/>
      <c r="O112" s="72" t="s">
        <v>533</v>
      </c>
      <c r="P112" s="31"/>
      <c r="Q112" s="31"/>
      <c r="R112" s="31"/>
      <c r="S112" s="31"/>
      <c r="T112" s="31"/>
      <c r="U112" s="31"/>
      <c r="V112" s="31"/>
      <c r="W112" s="31"/>
      <c r="X112" s="31"/>
      <c r="Y112" s="34"/>
      <c r="Z112" s="31"/>
      <c r="AA112" s="34"/>
      <c r="AB112" s="31"/>
    </row>
    <row r="113" spans="1:28" ht="15.6" x14ac:dyDescent="0.25">
      <c r="A113" s="40"/>
      <c r="B113" s="30"/>
      <c r="C113" s="30"/>
      <c r="D113" s="35"/>
      <c r="E113" s="35"/>
      <c r="F113" s="42">
        <f>Table1[[#This Row],[צריכת מים שנתית (מ"ק)]]/365</f>
        <v>0</v>
      </c>
      <c r="G113" s="32" t="e">
        <f>VLOOKUP('תכנית ניטור בסיסית'!C113,'תוספת שלישית בכללים'!$A$2:$D$25,2,FALSE)</f>
        <v>#N/A</v>
      </c>
      <c r="H113" s="35"/>
      <c r="I113" s="32" t="e">
        <f>VLOOKUP('תכנית ניטור בסיסית'!C113,'תוספת שלישית בכללים'!$A$2:$D$25,3,FALSE)</f>
        <v>#N/A</v>
      </c>
      <c r="J113" s="31" t="e">
        <v>#N/A</v>
      </c>
      <c r="K113" s="33" t="e">
        <f>VLOOKUP(C113,'תוספת שלישית בכללים'!$A$2:$D$25,4,FALSE)</f>
        <v>#N/A</v>
      </c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4"/>
      <c r="Z113" s="31"/>
      <c r="AA113" s="34"/>
      <c r="AB113" s="31"/>
    </row>
    <row r="114" spans="1:28" ht="15.6" x14ac:dyDescent="0.25">
      <c r="A114" s="40"/>
      <c r="B114" s="30"/>
      <c r="C114" s="30"/>
      <c r="D114" s="35"/>
      <c r="E114" s="35"/>
      <c r="F114" s="42">
        <f>Table1[[#This Row],[צריכת מים שנתית (מ"ק)]]/365</f>
        <v>0</v>
      </c>
      <c r="G114" s="32" t="e">
        <f>VLOOKUP('תכנית ניטור בסיסית'!C114,'תוספת שלישית בכללים'!$A$2:$D$25,2,FALSE)</f>
        <v>#N/A</v>
      </c>
      <c r="H114" s="35"/>
      <c r="I114" s="32" t="e">
        <f>VLOOKUP('תכנית ניטור בסיסית'!C114,'תוספת שלישית בכללים'!$A$2:$D$25,3,FALSE)</f>
        <v>#N/A</v>
      </c>
      <c r="J114" s="31" t="e">
        <v>#N/A</v>
      </c>
      <c r="K114" s="33" t="e">
        <f>VLOOKUP(C114,'תוספת שלישית בכללים'!$A$2:$D$25,4,FALSE)</f>
        <v>#N/A</v>
      </c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4"/>
      <c r="Z114" s="31"/>
      <c r="AA114" s="34"/>
      <c r="AB114" s="31"/>
    </row>
    <row r="115" spans="1:28" ht="15.6" x14ac:dyDescent="0.25">
      <c r="A115" s="40"/>
      <c r="B115" s="30"/>
      <c r="C115" s="30"/>
      <c r="D115" s="35"/>
      <c r="E115" s="35"/>
      <c r="F115" s="42">
        <f>Table1[[#This Row],[צריכת מים שנתית (מ"ק)]]/365</f>
        <v>0</v>
      </c>
      <c r="G115" s="32" t="e">
        <f>VLOOKUP('תכנית ניטור בסיסית'!C115,'תוספת שלישית בכללים'!$A$2:$D$25,2,FALSE)</f>
        <v>#N/A</v>
      </c>
      <c r="H115" s="35"/>
      <c r="I115" s="32" t="e">
        <f>VLOOKUP('תכנית ניטור בסיסית'!C115,'תוספת שלישית בכללים'!$A$2:$D$25,3,FALSE)</f>
        <v>#N/A</v>
      </c>
      <c r="J115" s="31" t="e">
        <v>#N/A</v>
      </c>
      <c r="K115" s="33" t="e">
        <f>VLOOKUP(C115,'תוספת שלישית בכללים'!$A$2:$D$25,4,FALSE)</f>
        <v>#N/A</v>
      </c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4"/>
      <c r="Z115" s="31"/>
      <c r="AA115" s="34"/>
      <c r="AB115" s="31"/>
    </row>
    <row r="116" spans="1:28" ht="15.6" x14ac:dyDescent="0.25">
      <c r="A116" s="40"/>
      <c r="B116" s="30"/>
      <c r="C116" s="30"/>
      <c r="D116" s="35"/>
      <c r="E116" s="35"/>
      <c r="F116" s="42">
        <f>Table1[[#This Row],[צריכת מים שנתית (מ"ק)]]/365</f>
        <v>0</v>
      </c>
      <c r="G116" s="32" t="e">
        <f>VLOOKUP('תכנית ניטור בסיסית'!C116,'תוספת שלישית בכללים'!$A$2:$D$25,2,FALSE)</f>
        <v>#N/A</v>
      </c>
      <c r="H116" s="35"/>
      <c r="I116" s="32" t="e">
        <f>VLOOKUP('תכנית ניטור בסיסית'!C116,'תוספת שלישית בכללים'!$A$2:$D$25,3,FALSE)</f>
        <v>#N/A</v>
      </c>
      <c r="J116" s="31" t="e">
        <v>#N/A</v>
      </c>
      <c r="K116" s="33" t="e">
        <f>VLOOKUP(C116,'תוספת שלישית בכללים'!$A$2:$D$25,4,FALSE)</f>
        <v>#N/A</v>
      </c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4"/>
      <c r="Z116" s="31"/>
      <c r="AA116" s="34"/>
      <c r="AB116" s="31"/>
    </row>
    <row r="117" spans="1:28" ht="15.6" x14ac:dyDescent="0.25">
      <c r="A117" s="40"/>
      <c r="B117" s="30"/>
      <c r="C117" s="30"/>
      <c r="D117" s="35"/>
      <c r="E117" s="35"/>
      <c r="F117" s="42">
        <f>Table1[[#This Row],[צריכת מים שנתית (מ"ק)]]/365</f>
        <v>0</v>
      </c>
      <c r="G117" s="32" t="e">
        <f>VLOOKUP('תכנית ניטור בסיסית'!C117,'תוספת שלישית בכללים'!$A$2:$D$25,2,FALSE)</f>
        <v>#N/A</v>
      </c>
      <c r="H117" s="35"/>
      <c r="I117" s="32" t="e">
        <f>VLOOKUP('תכנית ניטור בסיסית'!C117,'תוספת שלישית בכללים'!$A$2:$D$25,3,FALSE)</f>
        <v>#N/A</v>
      </c>
      <c r="J117" s="31" t="e">
        <v>#N/A</v>
      </c>
      <c r="K117" s="33" t="e">
        <f>VLOOKUP(C117,'תוספת שלישית בכללים'!$A$2:$D$25,4,FALSE)</f>
        <v>#N/A</v>
      </c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4"/>
      <c r="Z117" s="31"/>
      <c r="AA117" s="34"/>
      <c r="AB117" s="31"/>
    </row>
    <row r="118" spans="1:28" ht="15.6" x14ac:dyDescent="0.25">
      <c r="A118" s="40"/>
      <c r="B118" s="30"/>
      <c r="C118" s="30"/>
      <c r="D118" s="35"/>
      <c r="E118" s="35"/>
      <c r="F118" s="42">
        <f>Table1[[#This Row],[צריכת מים שנתית (מ"ק)]]/365</f>
        <v>0</v>
      </c>
      <c r="G118" s="32" t="e">
        <f>VLOOKUP('תכנית ניטור בסיסית'!C118,'תוספת שלישית בכללים'!$A$2:$D$25,2,FALSE)</f>
        <v>#N/A</v>
      </c>
      <c r="H118" s="35"/>
      <c r="I118" s="32" t="e">
        <f>VLOOKUP('תכנית ניטור בסיסית'!C118,'תוספת שלישית בכללים'!$A$2:$D$25,3,FALSE)</f>
        <v>#N/A</v>
      </c>
      <c r="J118" s="31" t="e">
        <v>#N/A</v>
      </c>
      <c r="K118" s="33" t="e">
        <f>VLOOKUP(C118,'תוספת שלישית בכללים'!$A$2:$D$25,4,FALSE)</f>
        <v>#N/A</v>
      </c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4"/>
      <c r="Z118" s="31"/>
      <c r="AA118" s="34"/>
      <c r="AB118" s="31"/>
    </row>
    <row r="119" spans="1:28" ht="15.6" x14ac:dyDescent="0.25">
      <c r="A119" s="40"/>
      <c r="B119" s="30"/>
      <c r="C119" s="30"/>
      <c r="D119" s="35"/>
      <c r="E119" s="35"/>
      <c r="F119" s="42">
        <f>Table1[[#This Row],[צריכת מים שנתית (מ"ק)]]/365</f>
        <v>0</v>
      </c>
      <c r="G119" s="32" t="e">
        <f>VLOOKUP('תכנית ניטור בסיסית'!C119,'תוספת שלישית בכללים'!$A$2:$D$25,2,FALSE)</f>
        <v>#N/A</v>
      </c>
      <c r="H119" s="35"/>
      <c r="I119" s="32" t="e">
        <f>VLOOKUP('תכנית ניטור בסיסית'!C119,'תוספת שלישית בכללים'!$A$2:$D$25,3,FALSE)</f>
        <v>#N/A</v>
      </c>
      <c r="J119" s="31" t="e">
        <v>#N/A</v>
      </c>
      <c r="K119" s="33" t="e">
        <f>VLOOKUP(C119,'תוספת שלישית בכללים'!$A$2:$D$25,4,FALSE)</f>
        <v>#N/A</v>
      </c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4"/>
      <c r="Z119" s="31"/>
      <c r="AA119" s="34"/>
      <c r="AB119" s="31"/>
    </row>
    <row r="120" spans="1:28" ht="15.6" x14ac:dyDescent="0.25">
      <c r="A120" s="40"/>
      <c r="B120" s="30"/>
      <c r="C120" s="30"/>
      <c r="D120" s="35"/>
      <c r="E120" s="35"/>
      <c r="F120" s="42">
        <f>Table1[[#This Row],[צריכת מים שנתית (מ"ק)]]/365</f>
        <v>0</v>
      </c>
      <c r="G120" s="32" t="e">
        <f>VLOOKUP('תכנית ניטור בסיסית'!C120,'תוספת שלישית בכללים'!$A$2:$D$25,2,FALSE)</f>
        <v>#N/A</v>
      </c>
      <c r="H120" s="35"/>
      <c r="I120" s="32" t="e">
        <f>VLOOKUP('תכנית ניטור בסיסית'!C120,'תוספת שלישית בכללים'!$A$2:$D$25,3,FALSE)</f>
        <v>#N/A</v>
      </c>
      <c r="J120" s="31" t="e">
        <v>#N/A</v>
      </c>
      <c r="K120" s="33" t="e">
        <f>VLOOKUP(C120,'תוספת שלישית בכללים'!$A$2:$D$25,4,FALSE)</f>
        <v>#N/A</v>
      </c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4"/>
      <c r="Z120" s="31"/>
      <c r="AA120" s="34"/>
      <c r="AB120" s="31"/>
    </row>
    <row r="121" spans="1:28" ht="15.6" x14ac:dyDescent="0.25">
      <c r="A121" s="40"/>
      <c r="B121" s="30"/>
      <c r="C121" s="30"/>
      <c r="D121" s="35"/>
      <c r="E121" s="35"/>
      <c r="F121" s="42">
        <f>Table1[[#This Row],[צריכת מים שנתית (מ"ק)]]/365</f>
        <v>0</v>
      </c>
      <c r="G121" s="32" t="e">
        <f>VLOOKUP('תכנית ניטור בסיסית'!C121,'תוספת שלישית בכללים'!$A$2:$D$25,2,FALSE)</f>
        <v>#N/A</v>
      </c>
      <c r="H121" s="35"/>
      <c r="I121" s="32" t="e">
        <f>VLOOKUP('תכנית ניטור בסיסית'!C121,'תוספת שלישית בכללים'!$A$2:$D$25,3,FALSE)</f>
        <v>#N/A</v>
      </c>
      <c r="J121" s="31" t="e">
        <v>#N/A</v>
      </c>
      <c r="K121" s="33" t="e">
        <f>VLOOKUP(C121,'תוספת שלישית בכללים'!$A$2:$D$25,4,FALSE)</f>
        <v>#N/A</v>
      </c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4"/>
      <c r="Z121" s="31"/>
      <c r="AA121" s="34"/>
      <c r="AB121" s="31"/>
    </row>
    <row r="122" spans="1:28" ht="15.6" x14ac:dyDescent="0.25">
      <c r="A122" s="40"/>
      <c r="B122" s="30"/>
      <c r="C122" s="30"/>
      <c r="D122" s="35"/>
      <c r="E122" s="35"/>
      <c r="F122" s="42">
        <f>Table1[[#This Row],[צריכת מים שנתית (מ"ק)]]/365</f>
        <v>0</v>
      </c>
      <c r="G122" s="32" t="e">
        <f>VLOOKUP('תכנית ניטור בסיסית'!C122,'תוספת שלישית בכללים'!$A$2:$D$25,2,FALSE)</f>
        <v>#N/A</v>
      </c>
      <c r="H122" s="35"/>
      <c r="I122" s="32" t="e">
        <f>VLOOKUP('תכנית ניטור בסיסית'!C122,'תוספת שלישית בכללים'!$A$2:$D$25,3,FALSE)</f>
        <v>#N/A</v>
      </c>
      <c r="J122" s="31" t="e">
        <v>#N/A</v>
      </c>
      <c r="K122" s="33" t="e">
        <f>VLOOKUP(C122,'תוספת שלישית בכללים'!$A$2:$D$25,4,FALSE)</f>
        <v>#N/A</v>
      </c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4"/>
      <c r="Z122" s="31"/>
      <c r="AA122" s="34"/>
      <c r="AB122" s="31"/>
    </row>
    <row r="123" spans="1:28" ht="15.6" x14ac:dyDescent="0.25">
      <c r="A123" s="40"/>
      <c r="B123" s="30"/>
      <c r="C123" s="30"/>
      <c r="D123" s="35"/>
      <c r="E123" s="35"/>
      <c r="F123" s="42">
        <f>Table1[[#This Row],[צריכת מים שנתית (מ"ק)]]/365</f>
        <v>0</v>
      </c>
      <c r="G123" s="32" t="e">
        <f>VLOOKUP('תכנית ניטור בסיסית'!C123,'תוספת שלישית בכללים'!$A$2:$D$25,2,FALSE)</f>
        <v>#N/A</v>
      </c>
      <c r="H123" s="35"/>
      <c r="I123" s="32" t="e">
        <f>VLOOKUP('תכנית ניטור בסיסית'!C123,'תוספת שלישית בכללים'!$A$2:$D$25,3,FALSE)</f>
        <v>#N/A</v>
      </c>
      <c r="J123" s="31" t="e">
        <v>#N/A</v>
      </c>
      <c r="K123" s="33" t="e">
        <f>VLOOKUP(C123,'תוספת שלישית בכללים'!$A$2:$D$25,4,FALSE)</f>
        <v>#N/A</v>
      </c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4"/>
      <c r="Z123" s="31"/>
      <c r="AA123" s="34"/>
      <c r="AB123" s="31"/>
    </row>
    <row r="124" spans="1:28" ht="15.6" x14ac:dyDescent="0.25">
      <c r="A124" s="40"/>
      <c r="B124" s="30"/>
      <c r="C124" s="30"/>
      <c r="D124" s="35"/>
      <c r="E124" s="35"/>
      <c r="F124" s="42">
        <f>Table1[[#This Row],[צריכת מים שנתית (מ"ק)]]/365</f>
        <v>0</v>
      </c>
      <c r="G124" s="32" t="e">
        <f>VLOOKUP('תכנית ניטור בסיסית'!C124,'תוספת שלישית בכללים'!$A$2:$D$25,2,FALSE)</f>
        <v>#N/A</v>
      </c>
      <c r="H124" s="35"/>
      <c r="I124" s="32" t="e">
        <f>VLOOKUP('תכנית ניטור בסיסית'!C124,'תוספת שלישית בכללים'!$A$2:$D$25,3,FALSE)</f>
        <v>#N/A</v>
      </c>
      <c r="J124" s="31" t="e">
        <v>#N/A</v>
      </c>
      <c r="K124" s="33" t="e">
        <f>VLOOKUP(C124,'תוספת שלישית בכללים'!$A$2:$D$25,4,FALSE)</f>
        <v>#N/A</v>
      </c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4"/>
      <c r="Z124" s="31"/>
      <c r="AA124" s="34"/>
      <c r="AB124" s="31"/>
    </row>
    <row r="125" spans="1:28" ht="15.6" x14ac:dyDescent="0.25">
      <c r="A125" s="40"/>
      <c r="B125" s="30"/>
      <c r="C125" s="30"/>
      <c r="D125" s="35"/>
      <c r="E125" s="35"/>
      <c r="F125" s="42">
        <f>Table1[[#This Row],[צריכת מים שנתית (מ"ק)]]/365</f>
        <v>0</v>
      </c>
      <c r="G125" s="32" t="e">
        <f>VLOOKUP('תכנית ניטור בסיסית'!C125,'תוספת שלישית בכללים'!$A$2:$D$25,2,FALSE)</f>
        <v>#N/A</v>
      </c>
      <c r="H125" s="35"/>
      <c r="I125" s="32" t="e">
        <f>VLOOKUP('תכנית ניטור בסיסית'!C125,'תוספת שלישית בכללים'!$A$2:$D$25,3,FALSE)</f>
        <v>#N/A</v>
      </c>
      <c r="J125" s="31" t="e">
        <v>#N/A</v>
      </c>
      <c r="K125" s="33" t="e">
        <f>VLOOKUP(C125,'תוספת שלישית בכללים'!$A$2:$D$25,4,FALSE)</f>
        <v>#N/A</v>
      </c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4"/>
      <c r="Z125" s="31"/>
      <c r="AA125" s="34"/>
      <c r="AB125" s="31"/>
    </row>
    <row r="126" spans="1:28" ht="15.6" x14ac:dyDescent="0.25">
      <c r="A126" s="40"/>
      <c r="B126" s="30"/>
      <c r="C126" s="30"/>
      <c r="D126" s="35"/>
      <c r="E126" s="35"/>
      <c r="F126" s="42">
        <f>Table1[[#This Row],[צריכת מים שנתית (מ"ק)]]/365</f>
        <v>0</v>
      </c>
      <c r="G126" s="32" t="e">
        <f>VLOOKUP('תכנית ניטור בסיסית'!C126,'תוספת שלישית בכללים'!$A$2:$D$25,2,FALSE)</f>
        <v>#N/A</v>
      </c>
      <c r="H126" s="35"/>
      <c r="I126" s="32" t="e">
        <f>VLOOKUP('תכנית ניטור בסיסית'!C126,'תוספת שלישית בכללים'!$A$2:$D$25,3,FALSE)</f>
        <v>#N/A</v>
      </c>
      <c r="J126" s="31" t="e">
        <v>#N/A</v>
      </c>
      <c r="K126" s="33" t="e">
        <f>VLOOKUP(C126,'תוספת שלישית בכללים'!$A$2:$D$25,4,FALSE)</f>
        <v>#N/A</v>
      </c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4"/>
      <c r="Z126" s="31"/>
      <c r="AA126" s="34"/>
      <c r="AB126" s="31"/>
    </row>
    <row r="127" spans="1:28" ht="15.6" x14ac:dyDescent="0.25">
      <c r="A127" s="40"/>
      <c r="B127" s="30"/>
      <c r="C127" s="30"/>
      <c r="D127" s="35"/>
      <c r="E127" s="35"/>
      <c r="F127" s="42">
        <f>Table1[[#This Row],[צריכת מים שנתית (מ"ק)]]/365</f>
        <v>0</v>
      </c>
      <c r="G127" s="32" t="e">
        <f>VLOOKUP('תכנית ניטור בסיסית'!C127,'תוספת שלישית בכללים'!$A$2:$D$25,2,FALSE)</f>
        <v>#N/A</v>
      </c>
      <c r="H127" s="35"/>
      <c r="I127" s="32" t="e">
        <f>VLOOKUP('תכנית ניטור בסיסית'!C127,'תוספת שלישית בכללים'!$A$2:$D$25,3,FALSE)</f>
        <v>#N/A</v>
      </c>
      <c r="J127" s="31" t="e">
        <v>#N/A</v>
      </c>
      <c r="K127" s="33" t="e">
        <f>VLOOKUP(C127,'תוספת שלישית בכללים'!$A$2:$D$25,4,FALSE)</f>
        <v>#N/A</v>
      </c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4"/>
      <c r="Z127" s="31"/>
      <c r="AA127" s="34"/>
      <c r="AB127" s="31"/>
    </row>
    <row r="128" spans="1:28" ht="15.6" x14ac:dyDescent="0.25">
      <c r="A128" s="40"/>
      <c r="B128" s="30"/>
      <c r="C128" s="30"/>
      <c r="D128" s="35"/>
      <c r="E128" s="35"/>
      <c r="F128" s="42">
        <f>Table1[[#This Row],[צריכת מים שנתית (מ"ק)]]/365</f>
        <v>0</v>
      </c>
      <c r="G128" s="32" t="e">
        <f>VLOOKUP('תכנית ניטור בסיסית'!C128,'תוספת שלישית בכללים'!$A$2:$D$25,2,FALSE)</f>
        <v>#N/A</v>
      </c>
      <c r="H128" s="35"/>
      <c r="I128" s="32" t="e">
        <f>VLOOKUP('תכנית ניטור בסיסית'!C128,'תוספת שלישית בכללים'!$A$2:$D$25,3,FALSE)</f>
        <v>#N/A</v>
      </c>
      <c r="J128" s="31" t="e">
        <v>#N/A</v>
      </c>
      <c r="K128" s="33" t="e">
        <f>VLOOKUP(C128,'תוספת שלישית בכללים'!$A$2:$D$25,4,FALSE)</f>
        <v>#N/A</v>
      </c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4"/>
      <c r="Z128" s="31"/>
      <c r="AA128" s="34"/>
      <c r="AB128" s="31"/>
    </row>
    <row r="129" spans="1:28" ht="15.6" x14ac:dyDescent="0.25">
      <c r="A129" s="40"/>
      <c r="B129" s="30"/>
      <c r="C129" s="30"/>
      <c r="D129" s="35"/>
      <c r="E129" s="35"/>
      <c r="F129" s="42">
        <f>Table1[[#This Row],[צריכת מים שנתית (מ"ק)]]/365</f>
        <v>0</v>
      </c>
      <c r="G129" s="32" t="e">
        <f>VLOOKUP('תכנית ניטור בסיסית'!C129,'תוספת שלישית בכללים'!$A$2:$D$25,2,FALSE)</f>
        <v>#N/A</v>
      </c>
      <c r="H129" s="35"/>
      <c r="I129" s="32" t="e">
        <f>VLOOKUP('תכנית ניטור בסיסית'!C129,'תוספת שלישית בכללים'!$A$2:$D$25,3,FALSE)</f>
        <v>#N/A</v>
      </c>
      <c r="J129" s="31" t="e">
        <v>#N/A</v>
      </c>
      <c r="K129" s="33" t="e">
        <f>VLOOKUP(C129,'תוספת שלישית בכללים'!$A$2:$D$25,4,FALSE)</f>
        <v>#N/A</v>
      </c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4"/>
      <c r="Z129" s="31"/>
      <c r="AA129" s="34"/>
      <c r="AB129" s="31"/>
    </row>
    <row r="130" spans="1:28" ht="15.6" x14ac:dyDescent="0.25">
      <c r="A130" s="40"/>
      <c r="B130" s="30"/>
      <c r="C130" s="30"/>
      <c r="D130" s="35"/>
      <c r="E130" s="35"/>
      <c r="F130" s="42">
        <f>Table1[[#This Row],[צריכת מים שנתית (מ"ק)]]/365</f>
        <v>0</v>
      </c>
      <c r="G130" s="32" t="e">
        <f>VLOOKUP('תכנית ניטור בסיסית'!C130,'תוספת שלישית בכללים'!$A$2:$D$25,2,FALSE)</f>
        <v>#N/A</v>
      </c>
      <c r="H130" s="35"/>
      <c r="I130" s="32" t="e">
        <f>VLOOKUP('תכנית ניטור בסיסית'!C130,'תוספת שלישית בכללים'!$A$2:$D$25,3,FALSE)</f>
        <v>#N/A</v>
      </c>
      <c r="J130" s="31" t="e">
        <v>#N/A</v>
      </c>
      <c r="K130" s="33" t="e">
        <f>VLOOKUP(C130,'תוספת שלישית בכללים'!$A$2:$D$25,4,FALSE)</f>
        <v>#N/A</v>
      </c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4"/>
      <c r="Z130" s="31"/>
      <c r="AA130" s="34"/>
      <c r="AB130" s="31"/>
    </row>
    <row r="131" spans="1:28" ht="15.6" x14ac:dyDescent="0.25">
      <c r="A131" s="40"/>
      <c r="B131" s="30"/>
      <c r="C131" s="30"/>
      <c r="D131" s="35"/>
      <c r="E131" s="35"/>
      <c r="F131" s="42">
        <f>Table1[[#This Row],[צריכת מים שנתית (מ"ק)]]/365</f>
        <v>0</v>
      </c>
      <c r="G131" s="32" t="e">
        <f>VLOOKUP('תכנית ניטור בסיסית'!C131,'תוספת שלישית בכללים'!$A$2:$D$25,2,FALSE)</f>
        <v>#N/A</v>
      </c>
      <c r="H131" s="35"/>
      <c r="I131" s="32" t="e">
        <f>VLOOKUP('תכנית ניטור בסיסית'!C131,'תוספת שלישית בכללים'!$A$2:$D$25,3,FALSE)</f>
        <v>#N/A</v>
      </c>
      <c r="J131" s="31" t="e">
        <v>#N/A</v>
      </c>
      <c r="K131" s="33" t="e">
        <f>VLOOKUP(C131,'תוספת שלישית בכללים'!$A$2:$D$25,4,FALSE)</f>
        <v>#N/A</v>
      </c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4"/>
      <c r="Z131" s="31"/>
      <c r="AA131" s="34"/>
      <c r="AB131" s="31"/>
    </row>
    <row r="132" spans="1:28" ht="15.6" x14ac:dyDescent="0.25">
      <c r="A132" s="40"/>
      <c r="B132" s="30"/>
      <c r="C132" s="30"/>
      <c r="D132" s="35"/>
      <c r="E132" s="35"/>
      <c r="F132" s="42">
        <f>Table1[[#This Row],[צריכת מים שנתית (מ"ק)]]/365</f>
        <v>0</v>
      </c>
      <c r="G132" s="32" t="e">
        <f>VLOOKUP('תכנית ניטור בסיסית'!C132,'תוספת שלישית בכללים'!$A$2:$D$25,2,FALSE)</f>
        <v>#N/A</v>
      </c>
      <c r="H132" s="35"/>
      <c r="I132" s="32" t="e">
        <f>VLOOKUP('תכנית ניטור בסיסית'!C132,'תוספת שלישית בכללים'!$A$2:$D$25,3,FALSE)</f>
        <v>#N/A</v>
      </c>
      <c r="J132" s="31" t="e">
        <v>#N/A</v>
      </c>
      <c r="K132" s="33" t="e">
        <f>VLOOKUP(C132,'תוספת שלישית בכללים'!$A$2:$D$25,4,FALSE)</f>
        <v>#N/A</v>
      </c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4"/>
      <c r="Z132" s="31"/>
      <c r="AA132" s="34"/>
      <c r="AB132" s="31"/>
    </row>
    <row r="133" spans="1:28" ht="15.6" x14ac:dyDescent="0.25">
      <c r="A133" s="40"/>
      <c r="B133" s="30"/>
      <c r="C133" s="30"/>
      <c r="D133" s="35"/>
      <c r="E133" s="35"/>
      <c r="F133" s="42">
        <f>Table1[[#This Row],[צריכת מים שנתית (מ"ק)]]/365</f>
        <v>0</v>
      </c>
      <c r="G133" s="32" t="e">
        <f>VLOOKUP('תכנית ניטור בסיסית'!C133,'תוספת שלישית בכללים'!$A$2:$D$25,2,FALSE)</f>
        <v>#N/A</v>
      </c>
      <c r="H133" s="35"/>
      <c r="I133" s="32" t="e">
        <f>VLOOKUP('תכנית ניטור בסיסית'!C133,'תוספת שלישית בכללים'!$A$2:$D$25,3,FALSE)</f>
        <v>#N/A</v>
      </c>
      <c r="J133" s="31" t="e">
        <v>#N/A</v>
      </c>
      <c r="K133" s="33" t="e">
        <f>VLOOKUP(C133,'תוספת שלישית בכללים'!$A$2:$D$25,4,FALSE)</f>
        <v>#N/A</v>
      </c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4"/>
      <c r="Z133" s="31"/>
      <c r="AA133" s="34"/>
      <c r="AB133" s="31"/>
    </row>
    <row r="134" spans="1:28" ht="15.6" x14ac:dyDescent="0.25">
      <c r="A134" s="40"/>
      <c r="B134" s="30"/>
      <c r="C134" s="30"/>
      <c r="D134" s="35"/>
      <c r="E134" s="35"/>
      <c r="F134" s="42">
        <f>Table1[[#This Row],[צריכת מים שנתית (מ"ק)]]/365</f>
        <v>0</v>
      </c>
      <c r="G134" s="32" t="e">
        <f>VLOOKUP('תכנית ניטור בסיסית'!C134,'תוספת שלישית בכללים'!$A$2:$D$25,2,FALSE)</f>
        <v>#N/A</v>
      </c>
      <c r="H134" s="35"/>
      <c r="I134" s="32" t="e">
        <f>VLOOKUP('תכנית ניטור בסיסית'!C134,'תוספת שלישית בכללים'!$A$2:$D$25,3,FALSE)</f>
        <v>#N/A</v>
      </c>
      <c r="J134" s="31" t="e">
        <v>#N/A</v>
      </c>
      <c r="K134" s="33" t="e">
        <f>VLOOKUP(C134,'תוספת שלישית בכללים'!$A$2:$D$25,4,FALSE)</f>
        <v>#N/A</v>
      </c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4"/>
      <c r="Z134" s="31"/>
      <c r="AA134" s="34"/>
      <c r="AB134" s="31"/>
    </row>
    <row r="135" spans="1:28" ht="15.6" x14ac:dyDescent="0.25">
      <c r="A135" s="40"/>
      <c r="B135" s="30"/>
      <c r="C135" s="30"/>
      <c r="D135" s="35"/>
      <c r="E135" s="35"/>
      <c r="F135" s="42">
        <f>Table1[[#This Row],[צריכת מים שנתית (מ"ק)]]/365</f>
        <v>0</v>
      </c>
      <c r="G135" s="32" t="e">
        <f>VLOOKUP('תכנית ניטור בסיסית'!C135,'תוספת שלישית בכללים'!$A$2:$D$25,2,FALSE)</f>
        <v>#N/A</v>
      </c>
      <c r="H135" s="35"/>
      <c r="I135" s="32" t="e">
        <f>VLOOKUP('תכנית ניטור בסיסית'!C135,'תוספת שלישית בכללים'!$A$2:$D$25,3,FALSE)</f>
        <v>#N/A</v>
      </c>
      <c r="J135" s="31" t="e">
        <v>#N/A</v>
      </c>
      <c r="K135" s="33" t="e">
        <f>VLOOKUP(C135,'תוספת שלישית בכללים'!$A$2:$D$25,4,FALSE)</f>
        <v>#N/A</v>
      </c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4"/>
      <c r="Z135" s="31"/>
      <c r="AA135" s="34"/>
      <c r="AB135" s="31"/>
    </row>
    <row r="136" spans="1:28" ht="15.6" x14ac:dyDescent="0.25">
      <c r="A136" s="40"/>
      <c r="B136" s="30"/>
      <c r="C136" s="30"/>
      <c r="D136" s="35"/>
      <c r="E136" s="35"/>
      <c r="F136" s="42">
        <f>Table1[[#This Row],[צריכת מים שנתית (מ"ק)]]/365</f>
        <v>0</v>
      </c>
      <c r="G136" s="32" t="e">
        <f>VLOOKUP('תכנית ניטור בסיסית'!C136,'תוספת שלישית בכללים'!$A$2:$D$25,2,FALSE)</f>
        <v>#N/A</v>
      </c>
      <c r="H136" s="35"/>
      <c r="I136" s="32" t="e">
        <f>VLOOKUP('תכנית ניטור בסיסית'!C136,'תוספת שלישית בכללים'!$A$2:$D$25,3,FALSE)</f>
        <v>#N/A</v>
      </c>
      <c r="J136" s="31" t="e">
        <v>#N/A</v>
      </c>
      <c r="K136" s="33" t="e">
        <f>VLOOKUP(C136,'תוספת שלישית בכללים'!$A$2:$D$25,4,FALSE)</f>
        <v>#N/A</v>
      </c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4"/>
      <c r="Z136" s="31"/>
      <c r="AA136" s="34"/>
      <c r="AB136" s="31"/>
    </row>
    <row r="137" spans="1:28" ht="15.6" x14ac:dyDescent="0.25">
      <c r="A137" s="40"/>
      <c r="B137" s="30"/>
      <c r="C137" s="30"/>
      <c r="D137" s="35"/>
      <c r="E137" s="35"/>
      <c r="F137" s="42">
        <f>Table1[[#This Row],[צריכת מים שנתית (מ"ק)]]/365</f>
        <v>0</v>
      </c>
      <c r="G137" s="32" t="e">
        <f>VLOOKUP('תכנית ניטור בסיסית'!C137,'תוספת שלישית בכללים'!$A$2:$D$25,2,FALSE)</f>
        <v>#N/A</v>
      </c>
      <c r="H137" s="35"/>
      <c r="I137" s="32" t="e">
        <f>VLOOKUP('תכנית ניטור בסיסית'!C137,'תוספת שלישית בכללים'!$A$2:$D$25,3,FALSE)</f>
        <v>#N/A</v>
      </c>
      <c r="J137" s="31" t="e">
        <v>#N/A</v>
      </c>
      <c r="K137" s="33" t="e">
        <f>VLOOKUP(C137,'תוספת שלישית בכללים'!$A$2:$D$25,4,FALSE)</f>
        <v>#N/A</v>
      </c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4"/>
      <c r="Z137" s="31"/>
      <c r="AA137" s="34"/>
      <c r="AB137" s="31"/>
    </row>
    <row r="138" spans="1:28" ht="15.6" x14ac:dyDescent="0.25">
      <c r="A138" s="40"/>
      <c r="B138" s="30"/>
      <c r="C138" s="30"/>
      <c r="D138" s="35"/>
      <c r="E138" s="35"/>
      <c r="F138" s="42">
        <f>Table1[[#This Row],[צריכת מים שנתית (מ"ק)]]/365</f>
        <v>0</v>
      </c>
      <c r="G138" s="32" t="e">
        <f>VLOOKUP('תכנית ניטור בסיסית'!C138,'תוספת שלישית בכללים'!$A$2:$D$25,2,FALSE)</f>
        <v>#N/A</v>
      </c>
      <c r="H138" s="35"/>
      <c r="I138" s="32" t="e">
        <f>VLOOKUP('תכנית ניטור בסיסית'!C138,'תוספת שלישית בכללים'!$A$2:$D$25,3,FALSE)</f>
        <v>#N/A</v>
      </c>
      <c r="J138" s="31" t="e">
        <v>#N/A</v>
      </c>
      <c r="K138" s="33" t="e">
        <f>VLOOKUP(C138,'תוספת שלישית בכללים'!$A$2:$D$25,4,FALSE)</f>
        <v>#N/A</v>
      </c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4"/>
      <c r="Z138" s="31"/>
      <c r="AA138" s="34"/>
      <c r="AB138" s="31"/>
    </row>
    <row r="139" spans="1:28" ht="15.6" x14ac:dyDescent="0.25">
      <c r="A139" s="40"/>
      <c r="B139" s="30"/>
      <c r="C139" s="30"/>
      <c r="D139" s="35"/>
      <c r="E139" s="35"/>
      <c r="F139" s="42">
        <f>Table1[[#This Row],[צריכת מים שנתית (מ"ק)]]/365</f>
        <v>0</v>
      </c>
      <c r="G139" s="32" t="e">
        <f>VLOOKUP('תכנית ניטור בסיסית'!C139,'תוספת שלישית בכללים'!$A$2:$D$25,2,FALSE)</f>
        <v>#N/A</v>
      </c>
      <c r="H139" s="35"/>
      <c r="I139" s="32" t="e">
        <f>VLOOKUP('תכנית ניטור בסיסית'!C139,'תוספת שלישית בכללים'!$A$2:$D$25,3,FALSE)</f>
        <v>#N/A</v>
      </c>
      <c r="J139" s="31" t="e">
        <v>#N/A</v>
      </c>
      <c r="K139" s="33" t="e">
        <f>VLOOKUP(C139,'תוספת שלישית בכללים'!$A$2:$D$25,4,FALSE)</f>
        <v>#N/A</v>
      </c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4"/>
      <c r="Z139" s="31"/>
      <c r="AA139" s="34"/>
      <c r="AB139" s="31"/>
    </row>
    <row r="140" spans="1:28" ht="15.6" x14ac:dyDescent="0.25">
      <c r="A140" s="40"/>
      <c r="B140" s="30"/>
      <c r="C140" s="30"/>
      <c r="D140" s="35"/>
      <c r="E140" s="35"/>
      <c r="F140" s="42">
        <f>Table1[[#This Row],[צריכת מים שנתית (מ"ק)]]/365</f>
        <v>0</v>
      </c>
      <c r="G140" s="32" t="e">
        <f>VLOOKUP('תכנית ניטור בסיסית'!C140,'תוספת שלישית בכללים'!$A$2:$D$25,2,FALSE)</f>
        <v>#N/A</v>
      </c>
      <c r="H140" s="35"/>
      <c r="I140" s="32" t="e">
        <f>VLOOKUP('תכנית ניטור בסיסית'!C140,'תוספת שלישית בכללים'!$A$2:$D$25,3,FALSE)</f>
        <v>#N/A</v>
      </c>
      <c r="J140" s="31" t="e">
        <v>#N/A</v>
      </c>
      <c r="K140" s="33" t="e">
        <f>VLOOKUP(C140,'תוספת שלישית בכללים'!$A$2:$D$25,4,FALSE)</f>
        <v>#N/A</v>
      </c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4"/>
      <c r="Z140" s="31"/>
      <c r="AA140" s="34"/>
      <c r="AB140" s="31"/>
    </row>
    <row r="141" spans="1:28" ht="15.6" x14ac:dyDescent="0.25">
      <c r="A141" s="40"/>
      <c r="B141" s="30"/>
      <c r="C141" s="30"/>
      <c r="D141" s="35"/>
      <c r="E141" s="35"/>
      <c r="F141" s="42">
        <f>Table1[[#This Row],[צריכת מים שנתית (מ"ק)]]/365</f>
        <v>0</v>
      </c>
      <c r="G141" s="32" t="e">
        <f>VLOOKUP('תכנית ניטור בסיסית'!C141,'תוספת שלישית בכללים'!$A$2:$D$25,2,FALSE)</f>
        <v>#N/A</v>
      </c>
      <c r="H141" s="35"/>
      <c r="I141" s="32" t="e">
        <f>VLOOKUP('תכנית ניטור בסיסית'!C141,'תוספת שלישית בכללים'!$A$2:$D$25,3,FALSE)</f>
        <v>#N/A</v>
      </c>
      <c r="J141" s="31" t="e">
        <v>#N/A</v>
      </c>
      <c r="K141" s="33" t="e">
        <f>VLOOKUP(C141,'תוספת שלישית בכללים'!$A$2:$D$25,4,FALSE)</f>
        <v>#N/A</v>
      </c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4"/>
      <c r="Z141" s="31"/>
      <c r="AA141" s="34"/>
      <c r="AB141" s="31"/>
    </row>
    <row r="142" spans="1:28" ht="15.6" x14ac:dyDescent="0.25">
      <c r="A142" s="40"/>
      <c r="B142" s="30"/>
      <c r="C142" s="30"/>
      <c r="D142" s="35"/>
      <c r="E142" s="35"/>
      <c r="F142" s="42">
        <f>Table1[[#This Row],[צריכת מים שנתית (מ"ק)]]/365</f>
        <v>0</v>
      </c>
      <c r="G142" s="32" t="e">
        <f>VLOOKUP('תכנית ניטור בסיסית'!C142,'תוספת שלישית בכללים'!$A$2:$D$25,2,FALSE)</f>
        <v>#N/A</v>
      </c>
      <c r="H142" s="35"/>
      <c r="I142" s="32" t="e">
        <f>VLOOKUP('תכנית ניטור בסיסית'!C142,'תוספת שלישית בכללים'!$A$2:$D$25,3,FALSE)</f>
        <v>#N/A</v>
      </c>
      <c r="J142" s="31" t="e">
        <v>#N/A</v>
      </c>
      <c r="K142" s="33" t="e">
        <f>VLOOKUP(C142,'תוספת שלישית בכללים'!$A$2:$D$25,4,FALSE)</f>
        <v>#N/A</v>
      </c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4"/>
      <c r="Z142" s="31"/>
      <c r="AA142" s="34"/>
      <c r="AB142" s="31"/>
    </row>
    <row r="143" spans="1:28" ht="15.6" x14ac:dyDescent="0.25">
      <c r="A143" s="40"/>
      <c r="B143" s="30"/>
      <c r="C143" s="30"/>
      <c r="D143" s="35"/>
      <c r="E143" s="35"/>
      <c r="F143" s="42">
        <f>Table1[[#This Row],[צריכת מים שנתית (מ"ק)]]/365</f>
        <v>0</v>
      </c>
      <c r="G143" s="32" t="e">
        <f>VLOOKUP('תכנית ניטור בסיסית'!C143,'תוספת שלישית בכללים'!$A$2:$D$25,2,FALSE)</f>
        <v>#N/A</v>
      </c>
      <c r="H143" s="35"/>
      <c r="I143" s="32" t="e">
        <f>VLOOKUP('תכנית ניטור בסיסית'!C143,'תוספת שלישית בכללים'!$A$2:$D$25,3,FALSE)</f>
        <v>#N/A</v>
      </c>
      <c r="J143" s="31" t="e">
        <v>#N/A</v>
      </c>
      <c r="K143" s="33" t="e">
        <f>VLOOKUP(C143,'תוספת שלישית בכללים'!$A$2:$D$25,4,FALSE)</f>
        <v>#N/A</v>
      </c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4"/>
      <c r="Z143" s="31"/>
      <c r="AA143" s="34"/>
      <c r="AB143" s="31"/>
    </row>
    <row r="144" spans="1:28" ht="15.6" x14ac:dyDescent="0.25">
      <c r="A144" s="40"/>
      <c r="B144" s="30"/>
      <c r="C144" s="30"/>
      <c r="D144" s="35"/>
      <c r="E144" s="35"/>
      <c r="F144" s="42">
        <f>Table1[[#This Row],[צריכת מים שנתית (מ"ק)]]/365</f>
        <v>0</v>
      </c>
      <c r="G144" s="32" t="e">
        <f>VLOOKUP('תכנית ניטור בסיסית'!C144,'תוספת שלישית בכללים'!$A$2:$D$25,2,FALSE)</f>
        <v>#N/A</v>
      </c>
      <c r="H144" s="35"/>
      <c r="I144" s="32" t="e">
        <f>VLOOKUP('תכנית ניטור בסיסית'!C144,'תוספת שלישית בכללים'!$A$2:$D$25,3,FALSE)</f>
        <v>#N/A</v>
      </c>
      <c r="J144" s="31" t="e">
        <v>#N/A</v>
      </c>
      <c r="K144" s="33" t="e">
        <f>VLOOKUP(C144,'תוספת שלישית בכללים'!$A$2:$D$25,4,FALSE)</f>
        <v>#N/A</v>
      </c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4"/>
      <c r="Z144" s="31"/>
      <c r="AA144" s="34"/>
      <c r="AB144" s="31"/>
    </row>
    <row r="145" spans="1:28" ht="15.6" x14ac:dyDescent="0.25">
      <c r="A145" s="40"/>
      <c r="B145" s="30"/>
      <c r="C145" s="30"/>
      <c r="D145" s="35"/>
      <c r="E145" s="35"/>
      <c r="F145" s="42">
        <f>Table1[[#This Row],[צריכת מים שנתית (מ"ק)]]/365</f>
        <v>0</v>
      </c>
      <c r="G145" s="32" t="e">
        <f>VLOOKUP('תכנית ניטור בסיסית'!C145,'תוספת שלישית בכללים'!$A$2:$D$25,2,FALSE)</f>
        <v>#N/A</v>
      </c>
      <c r="H145" s="35"/>
      <c r="I145" s="32" t="e">
        <f>VLOOKUP('תכנית ניטור בסיסית'!C145,'תוספת שלישית בכללים'!$A$2:$D$25,3,FALSE)</f>
        <v>#N/A</v>
      </c>
      <c r="J145" s="31" t="e">
        <v>#N/A</v>
      </c>
      <c r="K145" s="33" t="e">
        <f>VLOOKUP(C145,'תוספת שלישית בכללים'!$A$2:$D$25,4,FALSE)</f>
        <v>#N/A</v>
      </c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4"/>
      <c r="Z145" s="31"/>
      <c r="AA145" s="34"/>
      <c r="AB145" s="31"/>
    </row>
    <row r="146" spans="1:28" ht="15.6" x14ac:dyDescent="0.25">
      <c r="A146" s="40"/>
      <c r="B146" s="30"/>
      <c r="C146" s="30"/>
      <c r="D146" s="35"/>
      <c r="E146" s="35"/>
      <c r="F146" s="42">
        <f>Table1[[#This Row],[צריכת מים שנתית (מ"ק)]]/365</f>
        <v>0</v>
      </c>
      <c r="G146" s="32" t="e">
        <f>VLOOKUP('תכנית ניטור בסיסית'!C146,'תוספת שלישית בכללים'!$A$2:$D$25,2,FALSE)</f>
        <v>#N/A</v>
      </c>
      <c r="H146" s="35"/>
      <c r="I146" s="32" t="e">
        <f>VLOOKUP('תכנית ניטור בסיסית'!C146,'תוספת שלישית בכללים'!$A$2:$D$25,3,FALSE)</f>
        <v>#N/A</v>
      </c>
      <c r="J146" s="31" t="e">
        <v>#N/A</v>
      </c>
      <c r="K146" s="33" t="e">
        <f>VLOOKUP(C146,'תוספת שלישית בכללים'!$A$2:$D$25,4,FALSE)</f>
        <v>#N/A</v>
      </c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4"/>
      <c r="Z146" s="31"/>
      <c r="AA146" s="34"/>
      <c r="AB146" s="31"/>
    </row>
    <row r="147" spans="1:28" ht="15.6" x14ac:dyDescent="0.25">
      <c r="A147" s="40"/>
      <c r="B147" s="30"/>
      <c r="C147" s="30"/>
      <c r="D147" s="35"/>
      <c r="E147" s="35"/>
      <c r="F147" s="42">
        <f>Table1[[#This Row],[צריכת מים שנתית (מ"ק)]]/365</f>
        <v>0</v>
      </c>
      <c r="G147" s="32" t="e">
        <f>VLOOKUP('תכנית ניטור בסיסית'!C147,'תוספת שלישית בכללים'!$A$2:$D$25,2,FALSE)</f>
        <v>#N/A</v>
      </c>
      <c r="H147" s="35"/>
      <c r="I147" s="32" t="e">
        <f>VLOOKUP('תכנית ניטור בסיסית'!C147,'תוספת שלישית בכללים'!$A$2:$D$25,3,FALSE)</f>
        <v>#N/A</v>
      </c>
      <c r="J147" s="31" t="e">
        <v>#N/A</v>
      </c>
      <c r="K147" s="33" t="e">
        <f>VLOOKUP(C147,'תוספת שלישית בכללים'!$A$2:$D$25,4,FALSE)</f>
        <v>#N/A</v>
      </c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4"/>
      <c r="Z147" s="31"/>
      <c r="AA147" s="34"/>
      <c r="AB147" s="31"/>
    </row>
    <row r="148" spans="1:28" ht="15.6" x14ac:dyDescent="0.25">
      <c r="A148" s="40"/>
      <c r="B148" s="30"/>
      <c r="C148" s="30"/>
      <c r="D148" s="35"/>
      <c r="E148" s="35"/>
      <c r="F148" s="42">
        <f>Table1[[#This Row],[צריכת מים שנתית (מ"ק)]]/365</f>
        <v>0</v>
      </c>
      <c r="G148" s="32" t="e">
        <f>VLOOKUP('תכנית ניטור בסיסית'!C148,'תוספת שלישית בכללים'!$A$2:$D$25,2,FALSE)</f>
        <v>#N/A</v>
      </c>
      <c r="H148" s="35"/>
      <c r="I148" s="32" t="e">
        <f>VLOOKUP('תכנית ניטור בסיסית'!C148,'תוספת שלישית בכללים'!$A$2:$D$25,3,FALSE)</f>
        <v>#N/A</v>
      </c>
      <c r="J148" s="31" t="e">
        <v>#N/A</v>
      </c>
      <c r="K148" s="33" t="e">
        <f>VLOOKUP(C148,'תוספת שלישית בכללים'!$A$2:$D$25,4,FALSE)</f>
        <v>#N/A</v>
      </c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4"/>
      <c r="Z148" s="31"/>
      <c r="AA148" s="34"/>
      <c r="AB148" s="31"/>
    </row>
    <row r="149" spans="1:28" ht="15.6" x14ac:dyDescent="0.25">
      <c r="A149" s="40"/>
      <c r="B149" s="30"/>
      <c r="C149" s="30"/>
      <c r="D149" s="35"/>
      <c r="E149" s="35"/>
      <c r="F149" s="42">
        <f>Table1[[#This Row],[צריכת מים שנתית (מ"ק)]]/365</f>
        <v>0</v>
      </c>
      <c r="G149" s="32" t="e">
        <f>VLOOKUP('תכנית ניטור בסיסית'!C149,'תוספת שלישית בכללים'!$A$2:$D$25,2,FALSE)</f>
        <v>#N/A</v>
      </c>
      <c r="H149" s="35"/>
      <c r="I149" s="32" t="e">
        <f>VLOOKUP('תכנית ניטור בסיסית'!C149,'תוספת שלישית בכללים'!$A$2:$D$25,3,FALSE)</f>
        <v>#N/A</v>
      </c>
      <c r="J149" s="31" t="e">
        <v>#N/A</v>
      </c>
      <c r="K149" s="33" t="e">
        <f>VLOOKUP(C149,'תוספת שלישית בכללים'!$A$2:$D$25,4,FALSE)</f>
        <v>#N/A</v>
      </c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4"/>
      <c r="Z149" s="31"/>
      <c r="AA149" s="34"/>
      <c r="AB149" s="31"/>
    </row>
    <row r="150" spans="1:28" ht="15.6" x14ac:dyDescent="0.25">
      <c r="A150" s="40"/>
      <c r="B150" s="30"/>
      <c r="C150" s="30"/>
      <c r="D150" s="35"/>
      <c r="E150" s="35"/>
      <c r="F150" s="42">
        <f>Table1[[#This Row],[צריכת מים שנתית (מ"ק)]]/365</f>
        <v>0</v>
      </c>
      <c r="G150" s="32" t="e">
        <f>VLOOKUP('תכנית ניטור בסיסית'!C150,'תוספת שלישית בכללים'!$A$2:$D$25,2,FALSE)</f>
        <v>#N/A</v>
      </c>
      <c r="H150" s="35"/>
      <c r="I150" s="32" t="e">
        <f>VLOOKUP('תכנית ניטור בסיסית'!C150,'תוספת שלישית בכללים'!$A$2:$D$25,3,FALSE)</f>
        <v>#N/A</v>
      </c>
      <c r="J150" s="31" t="e">
        <v>#N/A</v>
      </c>
      <c r="K150" s="33" t="e">
        <f>VLOOKUP(C150,'תוספת שלישית בכללים'!$A$2:$D$25,4,FALSE)</f>
        <v>#N/A</v>
      </c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4"/>
      <c r="Z150" s="31"/>
      <c r="AA150" s="34"/>
      <c r="AB150" s="31"/>
    </row>
    <row r="151" spans="1:28" ht="15.6" x14ac:dyDescent="0.25">
      <c r="A151" s="40"/>
      <c r="B151" s="30"/>
      <c r="C151" s="30"/>
      <c r="D151" s="35"/>
      <c r="E151" s="35"/>
      <c r="F151" s="42">
        <f>Table1[[#This Row],[צריכת מים שנתית (מ"ק)]]/365</f>
        <v>0</v>
      </c>
      <c r="G151" s="32" t="e">
        <f>VLOOKUP('תכנית ניטור בסיסית'!C151,'תוספת שלישית בכללים'!$A$2:$D$25,2,FALSE)</f>
        <v>#N/A</v>
      </c>
      <c r="H151" s="35"/>
      <c r="I151" s="32" t="e">
        <f>VLOOKUP('תכנית ניטור בסיסית'!C151,'תוספת שלישית בכללים'!$A$2:$D$25,3,FALSE)</f>
        <v>#N/A</v>
      </c>
      <c r="J151" s="31" t="e">
        <v>#N/A</v>
      </c>
      <c r="K151" s="33" t="e">
        <f>VLOOKUP(C151,'תוספת שלישית בכללים'!$A$2:$D$25,4,FALSE)</f>
        <v>#N/A</v>
      </c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4"/>
      <c r="Z151" s="31"/>
      <c r="AA151" s="34"/>
      <c r="AB151" s="31"/>
    </row>
    <row r="152" spans="1:28" ht="15.6" x14ac:dyDescent="0.25">
      <c r="A152" s="40"/>
      <c r="B152" s="30"/>
      <c r="C152" s="30"/>
      <c r="D152" s="35"/>
      <c r="E152" s="35"/>
      <c r="F152" s="42">
        <f>Table1[[#This Row],[צריכת מים שנתית (מ"ק)]]/365</f>
        <v>0</v>
      </c>
      <c r="G152" s="32" t="e">
        <f>VLOOKUP('תכנית ניטור בסיסית'!C152,'תוספת שלישית בכללים'!$A$2:$D$25,2,FALSE)</f>
        <v>#N/A</v>
      </c>
      <c r="H152" s="35"/>
      <c r="I152" s="32" t="e">
        <f>VLOOKUP('תכנית ניטור בסיסית'!C152,'תוספת שלישית בכללים'!$A$2:$D$25,3,FALSE)</f>
        <v>#N/A</v>
      </c>
      <c r="J152" s="31" t="e">
        <v>#N/A</v>
      </c>
      <c r="K152" s="33" t="e">
        <f>VLOOKUP(C152,'תוספת שלישית בכללים'!$A$2:$D$25,4,FALSE)</f>
        <v>#N/A</v>
      </c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4"/>
      <c r="Z152" s="31"/>
      <c r="AA152" s="34"/>
      <c r="AB152" s="31"/>
    </row>
    <row r="153" spans="1:28" ht="15.6" x14ac:dyDescent="0.25">
      <c r="A153" s="40"/>
      <c r="B153" s="30"/>
      <c r="C153" s="30"/>
      <c r="D153" s="35"/>
      <c r="E153" s="35"/>
      <c r="F153" s="42">
        <f>Table1[[#This Row],[צריכת מים שנתית (מ"ק)]]/365</f>
        <v>0</v>
      </c>
      <c r="G153" s="32" t="e">
        <f>VLOOKUP('תכנית ניטור בסיסית'!C153,'תוספת שלישית בכללים'!$A$2:$D$25,2,FALSE)</f>
        <v>#N/A</v>
      </c>
      <c r="H153" s="35"/>
      <c r="I153" s="32" t="e">
        <f>VLOOKUP('תכנית ניטור בסיסית'!C153,'תוספת שלישית בכללים'!$A$2:$D$25,3,FALSE)</f>
        <v>#N/A</v>
      </c>
      <c r="J153" s="31" t="e">
        <v>#N/A</v>
      </c>
      <c r="K153" s="33" t="e">
        <f>VLOOKUP(C153,'תוספת שלישית בכללים'!$A$2:$D$25,4,FALSE)</f>
        <v>#N/A</v>
      </c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4"/>
      <c r="Z153" s="31"/>
      <c r="AA153" s="34"/>
      <c r="AB153" s="31"/>
    </row>
    <row r="154" spans="1:28" ht="15.6" x14ac:dyDescent="0.25">
      <c r="A154" s="40"/>
      <c r="B154" s="30"/>
      <c r="C154" s="30"/>
      <c r="D154" s="35"/>
      <c r="E154" s="35"/>
      <c r="F154" s="42">
        <f>Table1[[#This Row],[צריכת מים שנתית (מ"ק)]]/365</f>
        <v>0</v>
      </c>
      <c r="G154" s="32" t="e">
        <f>VLOOKUP('תכנית ניטור בסיסית'!C154,'תוספת שלישית בכללים'!$A$2:$D$25,2,FALSE)</f>
        <v>#N/A</v>
      </c>
      <c r="H154" s="35"/>
      <c r="I154" s="32" t="e">
        <f>VLOOKUP('תכנית ניטור בסיסית'!C154,'תוספת שלישית בכללים'!$A$2:$D$25,3,FALSE)</f>
        <v>#N/A</v>
      </c>
      <c r="J154" s="31" t="e">
        <v>#N/A</v>
      </c>
      <c r="K154" s="33" t="e">
        <f>VLOOKUP(C154,'תוספת שלישית בכללים'!$A$2:$D$25,4,FALSE)</f>
        <v>#N/A</v>
      </c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4"/>
      <c r="Z154" s="31"/>
      <c r="AA154" s="34"/>
      <c r="AB154" s="31"/>
    </row>
    <row r="155" spans="1:28" ht="15.6" x14ac:dyDescent="0.25">
      <c r="A155" s="40"/>
      <c r="B155" s="30"/>
      <c r="C155" s="30"/>
      <c r="D155" s="35"/>
      <c r="E155" s="35"/>
      <c r="F155" s="42">
        <f>Table1[[#This Row],[צריכת מים שנתית (מ"ק)]]/365</f>
        <v>0</v>
      </c>
      <c r="G155" s="32" t="e">
        <f>VLOOKUP('תכנית ניטור בסיסית'!C155,'תוספת שלישית בכללים'!$A$2:$D$25,2,FALSE)</f>
        <v>#N/A</v>
      </c>
      <c r="H155" s="35"/>
      <c r="I155" s="32" t="e">
        <f>VLOOKUP('תכנית ניטור בסיסית'!C155,'תוספת שלישית בכללים'!$A$2:$D$25,3,FALSE)</f>
        <v>#N/A</v>
      </c>
      <c r="J155" s="31" t="e">
        <v>#N/A</v>
      </c>
      <c r="K155" s="33" t="e">
        <f>VLOOKUP(C155,'תוספת שלישית בכללים'!$A$2:$D$25,4,FALSE)</f>
        <v>#N/A</v>
      </c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4"/>
      <c r="Z155" s="31"/>
      <c r="AA155" s="34"/>
      <c r="AB155" s="31"/>
    </row>
    <row r="156" spans="1:28" ht="15.6" x14ac:dyDescent="0.25">
      <c r="A156" s="40"/>
      <c r="B156" s="30"/>
      <c r="C156" s="30"/>
      <c r="D156" s="35"/>
      <c r="E156" s="35"/>
      <c r="F156" s="42">
        <f>Table1[[#This Row],[צריכת מים שנתית (מ"ק)]]/365</f>
        <v>0</v>
      </c>
      <c r="G156" s="32" t="e">
        <f>VLOOKUP('תכנית ניטור בסיסית'!C156,'תוספת שלישית בכללים'!$A$2:$D$25,2,FALSE)</f>
        <v>#N/A</v>
      </c>
      <c r="H156" s="35"/>
      <c r="I156" s="32" t="e">
        <f>VLOOKUP('תכנית ניטור בסיסית'!C156,'תוספת שלישית בכללים'!$A$2:$D$25,3,FALSE)</f>
        <v>#N/A</v>
      </c>
      <c r="J156" s="31" t="e">
        <v>#N/A</v>
      </c>
      <c r="K156" s="33" t="e">
        <f>VLOOKUP(C156,'תוספת שלישית בכללים'!$A$2:$D$25,4,FALSE)</f>
        <v>#N/A</v>
      </c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4"/>
      <c r="Z156" s="31"/>
      <c r="AA156" s="34"/>
      <c r="AB156" s="31"/>
    </row>
    <row r="157" spans="1:28" ht="15.6" x14ac:dyDescent="0.25">
      <c r="A157" s="40"/>
      <c r="B157" s="30"/>
      <c r="C157" s="30"/>
      <c r="D157" s="35"/>
      <c r="E157" s="35"/>
      <c r="F157" s="42">
        <f>Table1[[#This Row],[צריכת מים שנתית (מ"ק)]]/365</f>
        <v>0</v>
      </c>
      <c r="G157" s="32" t="e">
        <f>VLOOKUP('תכנית ניטור בסיסית'!C157,'תוספת שלישית בכללים'!$A$2:$D$25,2,FALSE)</f>
        <v>#N/A</v>
      </c>
      <c r="H157" s="35"/>
      <c r="I157" s="32" t="e">
        <f>VLOOKUP('תכנית ניטור בסיסית'!C157,'תוספת שלישית בכללים'!$A$2:$D$25,3,FALSE)</f>
        <v>#N/A</v>
      </c>
      <c r="J157" s="31" t="e">
        <v>#N/A</v>
      </c>
      <c r="K157" s="33" t="e">
        <f>VLOOKUP(C157,'תוספת שלישית בכללים'!$A$2:$D$25,4,FALSE)</f>
        <v>#N/A</v>
      </c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4"/>
      <c r="Z157" s="31"/>
      <c r="AA157" s="34"/>
      <c r="AB157" s="31"/>
    </row>
    <row r="158" spans="1:28" ht="15.6" x14ac:dyDescent="0.25">
      <c r="A158" s="40"/>
      <c r="B158" s="30"/>
      <c r="C158" s="30"/>
      <c r="D158" s="35"/>
      <c r="E158" s="35"/>
      <c r="F158" s="42">
        <f>Table1[[#This Row],[צריכת מים שנתית (מ"ק)]]/365</f>
        <v>0</v>
      </c>
      <c r="G158" s="32" t="e">
        <f>VLOOKUP('תכנית ניטור בסיסית'!C158,'תוספת שלישית בכללים'!$A$2:$D$25,2,FALSE)</f>
        <v>#N/A</v>
      </c>
      <c r="H158" s="35"/>
      <c r="I158" s="32" t="e">
        <f>VLOOKUP('תכנית ניטור בסיסית'!C158,'תוספת שלישית בכללים'!$A$2:$D$25,3,FALSE)</f>
        <v>#N/A</v>
      </c>
      <c r="J158" s="31" t="e">
        <v>#N/A</v>
      </c>
      <c r="K158" s="33" t="e">
        <f>VLOOKUP(C158,'תוספת שלישית בכללים'!$A$2:$D$25,4,FALSE)</f>
        <v>#N/A</v>
      </c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4"/>
      <c r="Z158" s="31"/>
      <c r="AA158" s="34"/>
      <c r="AB158" s="31"/>
    </row>
    <row r="159" spans="1:28" ht="15.6" x14ac:dyDescent="0.25">
      <c r="A159" s="40"/>
      <c r="B159" s="30"/>
      <c r="C159" s="30"/>
      <c r="D159" s="35"/>
      <c r="E159" s="35"/>
      <c r="F159" s="42">
        <f>Table1[[#This Row],[צריכת מים שנתית (מ"ק)]]/365</f>
        <v>0</v>
      </c>
      <c r="G159" s="32" t="e">
        <f>VLOOKUP('תכנית ניטור בסיסית'!C159,'תוספת שלישית בכללים'!$A$2:$D$25,2,FALSE)</f>
        <v>#N/A</v>
      </c>
      <c r="H159" s="35"/>
      <c r="I159" s="32" t="e">
        <f>VLOOKUP('תכנית ניטור בסיסית'!C159,'תוספת שלישית בכללים'!$A$2:$D$25,3,FALSE)</f>
        <v>#N/A</v>
      </c>
      <c r="J159" s="31" t="e">
        <v>#N/A</v>
      </c>
      <c r="K159" s="33" t="e">
        <f>VLOOKUP(C159,'תוספת שלישית בכללים'!$A$2:$D$25,4,FALSE)</f>
        <v>#N/A</v>
      </c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4"/>
      <c r="Z159" s="31"/>
      <c r="AA159" s="34"/>
      <c r="AB159" s="31"/>
    </row>
    <row r="160" spans="1:28" ht="15.6" x14ac:dyDescent="0.25">
      <c r="A160" s="40"/>
      <c r="B160" s="30"/>
      <c r="C160" s="30"/>
      <c r="D160" s="35"/>
      <c r="E160" s="35"/>
      <c r="F160" s="42">
        <f>Table1[[#This Row],[צריכת מים שנתית (מ"ק)]]/365</f>
        <v>0</v>
      </c>
      <c r="G160" s="32" t="e">
        <f>VLOOKUP('תכנית ניטור בסיסית'!C160,'תוספת שלישית בכללים'!$A$2:$D$25,2,FALSE)</f>
        <v>#N/A</v>
      </c>
      <c r="H160" s="35"/>
      <c r="I160" s="32" t="e">
        <f>VLOOKUP('תכנית ניטור בסיסית'!C160,'תוספת שלישית בכללים'!$A$2:$D$25,3,FALSE)</f>
        <v>#N/A</v>
      </c>
      <c r="J160" s="31" t="e">
        <v>#N/A</v>
      </c>
      <c r="K160" s="33" t="e">
        <f>VLOOKUP(C160,'תוספת שלישית בכללים'!$A$2:$D$25,4,FALSE)</f>
        <v>#N/A</v>
      </c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4"/>
      <c r="Z160" s="31"/>
      <c r="AA160" s="34"/>
      <c r="AB160" s="31"/>
    </row>
    <row r="161" spans="1:28" ht="15.6" x14ac:dyDescent="0.25">
      <c r="A161" s="40"/>
      <c r="B161" s="30"/>
      <c r="C161" s="30"/>
      <c r="D161" s="35"/>
      <c r="E161" s="35"/>
      <c r="F161" s="42">
        <f>Table1[[#This Row],[צריכת מים שנתית (מ"ק)]]/365</f>
        <v>0</v>
      </c>
      <c r="G161" s="32" t="e">
        <f>VLOOKUP('תכנית ניטור בסיסית'!C161,'תוספת שלישית בכללים'!$A$2:$D$25,2,FALSE)</f>
        <v>#N/A</v>
      </c>
      <c r="H161" s="35"/>
      <c r="I161" s="32" t="e">
        <f>VLOOKUP('תכנית ניטור בסיסית'!C161,'תוספת שלישית בכללים'!$A$2:$D$25,3,FALSE)</f>
        <v>#N/A</v>
      </c>
      <c r="J161" s="31" t="e">
        <v>#N/A</v>
      </c>
      <c r="K161" s="33" t="e">
        <f>VLOOKUP(C161,'תוספת שלישית בכללים'!$A$2:$D$25,4,FALSE)</f>
        <v>#N/A</v>
      </c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4"/>
      <c r="Z161" s="31"/>
      <c r="AA161" s="34"/>
      <c r="AB161" s="31"/>
    </row>
    <row r="162" spans="1:28" ht="15.6" x14ac:dyDescent="0.25">
      <c r="A162" s="40"/>
      <c r="B162" s="30"/>
      <c r="C162" s="30"/>
      <c r="D162" s="35"/>
      <c r="E162" s="35"/>
      <c r="F162" s="42">
        <f>Table1[[#This Row],[צריכת מים שנתית (מ"ק)]]/365</f>
        <v>0</v>
      </c>
      <c r="G162" s="32" t="e">
        <f>VLOOKUP('תכנית ניטור בסיסית'!C162,'תוספת שלישית בכללים'!$A$2:$D$25,2,FALSE)</f>
        <v>#N/A</v>
      </c>
      <c r="H162" s="35"/>
      <c r="I162" s="32" t="e">
        <f>VLOOKUP('תכנית ניטור בסיסית'!C162,'תוספת שלישית בכללים'!$A$2:$D$25,3,FALSE)</f>
        <v>#N/A</v>
      </c>
      <c r="J162" s="31" t="e">
        <v>#N/A</v>
      </c>
      <c r="K162" s="33" t="e">
        <f>VLOOKUP(C162,'תוספת שלישית בכללים'!$A$2:$D$25,4,FALSE)</f>
        <v>#N/A</v>
      </c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4"/>
      <c r="Z162" s="31"/>
      <c r="AA162" s="34"/>
      <c r="AB162" s="31"/>
    </row>
    <row r="163" spans="1:28" ht="15.6" x14ac:dyDescent="0.25">
      <c r="A163" s="40"/>
      <c r="B163" s="30"/>
      <c r="C163" s="30"/>
      <c r="D163" s="35"/>
      <c r="E163" s="35"/>
      <c r="F163" s="42">
        <f>Table1[[#This Row],[צריכת מים שנתית (מ"ק)]]/365</f>
        <v>0</v>
      </c>
      <c r="G163" s="32" t="e">
        <f>VLOOKUP('תכנית ניטור בסיסית'!C163,'תוספת שלישית בכללים'!$A$2:$D$25,2,FALSE)</f>
        <v>#N/A</v>
      </c>
      <c r="H163" s="35"/>
      <c r="I163" s="32" t="e">
        <f>VLOOKUP('תכנית ניטור בסיסית'!C163,'תוספת שלישית בכללים'!$A$2:$D$25,3,FALSE)</f>
        <v>#N/A</v>
      </c>
      <c r="J163" s="31" t="e">
        <v>#N/A</v>
      </c>
      <c r="K163" s="33" t="e">
        <f>VLOOKUP(C163,'תוספת שלישית בכללים'!$A$2:$D$25,4,FALSE)</f>
        <v>#N/A</v>
      </c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4"/>
      <c r="Z163" s="31"/>
      <c r="AA163" s="34"/>
      <c r="AB163" s="31"/>
    </row>
    <row r="164" spans="1:28" ht="15.6" x14ac:dyDescent="0.25">
      <c r="A164" s="40"/>
      <c r="B164" s="30"/>
      <c r="C164" s="30"/>
      <c r="D164" s="35"/>
      <c r="E164" s="35"/>
      <c r="F164" s="42">
        <f>Table1[[#This Row],[צריכת מים שנתית (מ"ק)]]/365</f>
        <v>0</v>
      </c>
      <c r="G164" s="32" t="e">
        <f>VLOOKUP('תכנית ניטור בסיסית'!C164,'תוספת שלישית בכללים'!$A$2:$D$25,2,FALSE)</f>
        <v>#N/A</v>
      </c>
      <c r="H164" s="35"/>
      <c r="I164" s="32" t="e">
        <f>VLOOKUP('תכנית ניטור בסיסית'!C164,'תוספת שלישית בכללים'!$A$2:$D$25,3,FALSE)</f>
        <v>#N/A</v>
      </c>
      <c r="J164" s="31" t="e">
        <v>#N/A</v>
      </c>
      <c r="K164" s="33" t="e">
        <f>VLOOKUP(C164,'תוספת שלישית בכללים'!$A$2:$D$25,4,FALSE)</f>
        <v>#N/A</v>
      </c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4"/>
      <c r="Z164" s="31"/>
      <c r="AA164" s="34"/>
      <c r="AB164" s="31"/>
    </row>
    <row r="165" spans="1:28" ht="15.6" x14ac:dyDescent="0.25">
      <c r="A165" s="40"/>
      <c r="B165" s="30"/>
      <c r="C165" s="30"/>
      <c r="D165" s="35"/>
      <c r="E165" s="35"/>
      <c r="F165" s="42">
        <f>Table1[[#This Row],[צריכת מים שנתית (מ"ק)]]/365</f>
        <v>0</v>
      </c>
      <c r="G165" s="32" t="e">
        <f>VLOOKUP('תכנית ניטור בסיסית'!C165,'תוספת שלישית בכללים'!$A$2:$D$25,2,FALSE)</f>
        <v>#N/A</v>
      </c>
      <c r="H165" s="35"/>
      <c r="I165" s="32" t="e">
        <f>VLOOKUP('תכנית ניטור בסיסית'!C165,'תוספת שלישית בכללים'!$A$2:$D$25,3,FALSE)</f>
        <v>#N/A</v>
      </c>
      <c r="J165" s="31" t="e">
        <v>#N/A</v>
      </c>
      <c r="K165" s="33" t="e">
        <f>VLOOKUP(C165,'תוספת שלישית בכללים'!$A$2:$D$25,4,FALSE)</f>
        <v>#N/A</v>
      </c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4"/>
      <c r="Z165" s="31"/>
      <c r="AA165" s="34"/>
      <c r="AB165" s="31"/>
    </row>
    <row r="166" spans="1:28" ht="15.6" x14ac:dyDescent="0.25">
      <c r="A166" s="40"/>
      <c r="B166" s="30"/>
      <c r="C166" s="30"/>
      <c r="D166" s="35"/>
      <c r="E166" s="35"/>
      <c r="F166" s="42">
        <f>Table1[[#This Row],[צריכת מים שנתית (מ"ק)]]/365</f>
        <v>0</v>
      </c>
      <c r="G166" s="32" t="e">
        <f>VLOOKUP('תכנית ניטור בסיסית'!C166,'תוספת שלישית בכללים'!$A$2:$D$25,2,FALSE)</f>
        <v>#N/A</v>
      </c>
      <c r="H166" s="35"/>
      <c r="I166" s="32" t="e">
        <f>VLOOKUP('תכנית ניטור בסיסית'!C166,'תוספת שלישית בכללים'!$A$2:$D$25,3,FALSE)</f>
        <v>#N/A</v>
      </c>
      <c r="J166" s="31" t="e">
        <v>#N/A</v>
      </c>
      <c r="K166" s="33" t="e">
        <f>VLOOKUP(C166,'תוספת שלישית בכללים'!$A$2:$D$25,4,FALSE)</f>
        <v>#N/A</v>
      </c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4"/>
      <c r="Z166" s="31"/>
      <c r="AA166" s="34"/>
      <c r="AB166" s="31"/>
    </row>
    <row r="167" spans="1:28" ht="15.6" x14ac:dyDescent="0.25">
      <c r="A167" s="40"/>
      <c r="B167" s="30"/>
      <c r="C167" s="30"/>
      <c r="D167" s="35"/>
      <c r="E167" s="35"/>
      <c r="F167" s="42">
        <f>Table1[[#This Row],[צריכת מים שנתית (מ"ק)]]/365</f>
        <v>0</v>
      </c>
      <c r="G167" s="32" t="e">
        <f>VLOOKUP('תכנית ניטור בסיסית'!C167,'תוספת שלישית בכללים'!$A$2:$D$25,2,FALSE)</f>
        <v>#N/A</v>
      </c>
      <c r="H167" s="35"/>
      <c r="I167" s="32" t="e">
        <f>VLOOKUP('תכנית ניטור בסיסית'!C167,'תוספת שלישית בכללים'!$A$2:$D$25,3,FALSE)</f>
        <v>#N/A</v>
      </c>
      <c r="J167" s="31" t="e">
        <v>#N/A</v>
      </c>
      <c r="K167" s="33" t="e">
        <f>VLOOKUP(C167,'תוספת שלישית בכללים'!$A$2:$D$25,4,FALSE)</f>
        <v>#N/A</v>
      </c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4"/>
      <c r="Z167" s="31"/>
      <c r="AA167" s="34"/>
      <c r="AB167" s="31"/>
    </row>
    <row r="168" spans="1:28" ht="15.6" x14ac:dyDescent="0.25">
      <c r="A168" s="40"/>
      <c r="B168" s="30"/>
      <c r="C168" s="30"/>
      <c r="D168" s="35"/>
      <c r="E168" s="35"/>
      <c r="F168" s="42">
        <f>Table1[[#This Row],[צריכת מים שנתית (מ"ק)]]/365</f>
        <v>0</v>
      </c>
      <c r="G168" s="32" t="e">
        <f>VLOOKUP('תכנית ניטור בסיסית'!C168,'תוספת שלישית בכללים'!$A$2:$D$25,2,FALSE)</f>
        <v>#N/A</v>
      </c>
      <c r="H168" s="35"/>
      <c r="I168" s="32" t="e">
        <f>VLOOKUP('תכנית ניטור בסיסית'!C168,'תוספת שלישית בכללים'!$A$2:$D$25,3,FALSE)</f>
        <v>#N/A</v>
      </c>
      <c r="J168" s="31" t="e">
        <v>#N/A</v>
      </c>
      <c r="K168" s="33" t="e">
        <f>VLOOKUP(C168,'תוספת שלישית בכללים'!$A$2:$D$25,4,FALSE)</f>
        <v>#N/A</v>
      </c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4"/>
      <c r="Z168" s="31"/>
      <c r="AA168" s="34"/>
      <c r="AB168" s="31"/>
    </row>
    <row r="169" spans="1:28" ht="15.6" x14ac:dyDescent="0.25">
      <c r="A169" s="40"/>
      <c r="B169" s="30"/>
      <c r="C169" s="30"/>
      <c r="D169" s="35"/>
      <c r="E169" s="35"/>
      <c r="F169" s="42">
        <f>Table1[[#This Row],[צריכת מים שנתית (מ"ק)]]/365</f>
        <v>0</v>
      </c>
      <c r="G169" s="32" t="e">
        <f>VLOOKUP('תכנית ניטור בסיסית'!C169,'תוספת שלישית בכללים'!$A$2:$D$25,2,FALSE)</f>
        <v>#N/A</v>
      </c>
      <c r="H169" s="35"/>
      <c r="I169" s="32" t="e">
        <f>VLOOKUP('תכנית ניטור בסיסית'!C169,'תוספת שלישית בכללים'!$A$2:$D$25,3,FALSE)</f>
        <v>#N/A</v>
      </c>
      <c r="J169" s="31" t="e">
        <v>#N/A</v>
      </c>
      <c r="K169" s="33" t="e">
        <f>VLOOKUP(C169,'תוספת שלישית בכללים'!$A$2:$D$25,4,FALSE)</f>
        <v>#N/A</v>
      </c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4"/>
      <c r="Z169" s="31"/>
      <c r="AA169" s="34"/>
      <c r="AB169" s="31"/>
    </row>
    <row r="170" spans="1:28" ht="15.6" x14ac:dyDescent="0.25">
      <c r="A170" s="40"/>
      <c r="B170" s="30"/>
      <c r="C170" s="30"/>
      <c r="D170" s="35"/>
      <c r="E170" s="35"/>
      <c r="F170" s="42">
        <f>Table1[[#This Row],[צריכת מים שנתית (מ"ק)]]/365</f>
        <v>0</v>
      </c>
      <c r="G170" s="32" t="e">
        <f>VLOOKUP('תכנית ניטור בסיסית'!C170,'תוספת שלישית בכללים'!$A$2:$D$25,2,FALSE)</f>
        <v>#N/A</v>
      </c>
      <c r="H170" s="35"/>
      <c r="I170" s="32" t="e">
        <f>VLOOKUP('תכנית ניטור בסיסית'!C170,'תוספת שלישית בכללים'!$A$2:$D$25,3,FALSE)</f>
        <v>#N/A</v>
      </c>
      <c r="J170" s="31" t="e">
        <v>#N/A</v>
      </c>
      <c r="K170" s="33" t="e">
        <f>VLOOKUP(C170,'תוספת שלישית בכללים'!$A$2:$D$25,4,FALSE)</f>
        <v>#N/A</v>
      </c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4"/>
      <c r="Z170" s="31"/>
      <c r="AA170" s="34"/>
      <c r="AB170" s="31"/>
    </row>
    <row r="171" spans="1:28" ht="15.6" x14ac:dyDescent="0.25">
      <c r="A171" s="40"/>
      <c r="B171" s="30"/>
      <c r="C171" s="30"/>
      <c r="D171" s="35"/>
      <c r="E171" s="35"/>
      <c r="F171" s="42">
        <f>Table1[[#This Row],[צריכת מים שנתית (מ"ק)]]/365</f>
        <v>0</v>
      </c>
      <c r="G171" s="32" t="e">
        <f>VLOOKUP('תכנית ניטור בסיסית'!C171,'תוספת שלישית בכללים'!$A$2:$D$25,2,FALSE)</f>
        <v>#N/A</v>
      </c>
      <c r="H171" s="35"/>
      <c r="I171" s="32" t="e">
        <f>VLOOKUP('תכנית ניטור בסיסית'!C171,'תוספת שלישית בכללים'!$A$2:$D$25,3,FALSE)</f>
        <v>#N/A</v>
      </c>
      <c r="J171" s="31" t="e">
        <v>#N/A</v>
      </c>
      <c r="K171" s="33" t="e">
        <f>VLOOKUP(C171,'תוספת שלישית בכללים'!$A$2:$D$25,4,FALSE)</f>
        <v>#N/A</v>
      </c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4"/>
      <c r="Z171" s="31"/>
      <c r="AA171" s="34"/>
      <c r="AB171" s="31"/>
    </row>
    <row r="172" spans="1:28" ht="15.6" x14ac:dyDescent="0.25">
      <c r="A172" s="40"/>
      <c r="B172" s="30"/>
      <c r="C172" s="30"/>
      <c r="D172" s="35"/>
      <c r="E172" s="35"/>
      <c r="F172" s="42">
        <f>Table1[[#This Row],[צריכת מים שנתית (מ"ק)]]/365</f>
        <v>0</v>
      </c>
      <c r="G172" s="32" t="e">
        <f>VLOOKUP('תכנית ניטור בסיסית'!C172,'תוספת שלישית בכללים'!$A$2:$D$25,2,FALSE)</f>
        <v>#N/A</v>
      </c>
      <c r="H172" s="35"/>
      <c r="I172" s="32" t="e">
        <f>VLOOKUP('תכנית ניטור בסיסית'!C172,'תוספת שלישית בכללים'!$A$2:$D$25,3,FALSE)</f>
        <v>#N/A</v>
      </c>
      <c r="J172" s="31" t="e">
        <v>#N/A</v>
      </c>
      <c r="K172" s="33" t="e">
        <f>VLOOKUP(C172,'תוספת שלישית בכללים'!$A$2:$D$25,4,FALSE)</f>
        <v>#N/A</v>
      </c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4"/>
      <c r="Z172" s="31"/>
      <c r="AA172" s="34"/>
      <c r="AB172" s="31"/>
    </row>
    <row r="173" spans="1:28" ht="15.6" x14ac:dyDescent="0.25">
      <c r="A173" s="40"/>
      <c r="B173" s="30"/>
      <c r="C173" s="30"/>
      <c r="D173" s="35"/>
      <c r="E173" s="35"/>
      <c r="F173" s="42">
        <f>Table1[[#This Row],[צריכת מים שנתית (מ"ק)]]/365</f>
        <v>0</v>
      </c>
      <c r="G173" s="32" t="e">
        <f>VLOOKUP('תכנית ניטור בסיסית'!C173,'תוספת שלישית בכללים'!$A$2:$D$25,2,FALSE)</f>
        <v>#N/A</v>
      </c>
      <c r="H173" s="35"/>
      <c r="I173" s="32" t="e">
        <f>VLOOKUP('תכנית ניטור בסיסית'!C173,'תוספת שלישית בכללים'!$A$2:$D$25,3,FALSE)</f>
        <v>#N/A</v>
      </c>
      <c r="J173" s="31" t="e">
        <v>#N/A</v>
      </c>
      <c r="K173" s="33" t="e">
        <f>VLOOKUP(C173,'תוספת שלישית בכללים'!$A$2:$D$25,4,FALSE)</f>
        <v>#N/A</v>
      </c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4"/>
      <c r="Z173" s="31"/>
      <c r="AA173" s="34"/>
      <c r="AB173" s="31"/>
    </row>
    <row r="174" spans="1:28" ht="15.6" x14ac:dyDescent="0.25">
      <c r="A174" s="40"/>
      <c r="B174" s="30"/>
      <c r="C174" s="30"/>
      <c r="D174" s="35"/>
      <c r="E174" s="35"/>
      <c r="F174" s="42">
        <f>Table1[[#This Row],[צריכת מים שנתית (מ"ק)]]/365</f>
        <v>0</v>
      </c>
      <c r="G174" s="32" t="e">
        <f>VLOOKUP('תכנית ניטור בסיסית'!C174,'תוספת שלישית בכללים'!$A$2:$D$25,2,FALSE)</f>
        <v>#N/A</v>
      </c>
      <c r="H174" s="35"/>
      <c r="I174" s="32" t="e">
        <f>VLOOKUP('תכנית ניטור בסיסית'!C174,'תוספת שלישית בכללים'!$A$2:$D$25,3,FALSE)</f>
        <v>#N/A</v>
      </c>
      <c r="J174" s="31" t="e">
        <v>#N/A</v>
      </c>
      <c r="K174" s="33" t="e">
        <f>VLOOKUP(C174,'תוספת שלישית בכללים'!$A$2:$D$25,4,FALSE)</f>
        <v>#N/A</v>
      </c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4"/>
      <c r="Z174" s="31"/>
      <c r="AA174" s="34"/>
      <c r="AB174" s="31"/>
    </row>
    <row r="175" spans="1:28" ht="15.6" x14ac:dyDescent="0.25">
      <c r="A175" s="40"/>
      <c r="B175" s="30"/>
      <c r="C175" s="30"/>
      <c r="D175" s="35"/>
      <c r="E175" s="35"/>
      <c r="F175" s="42">
        <f>Table1[[#This Row],[צריכת מים שנתית (מ"ק)]]/365</f>
        <v>0</v>
      </c>
      <c r="G175" s="32" t="e">
        <f>VLOOKUP('תכנית ניטור בסיסית'!C175,'תוספת שלישית בכללים'!$A$2:$D$25,2,FALSE)</f>
        <v>#N/A</v>
      </c>
      <c r="H175" s="35"/>
      <c r="I175" s="32" t="e">
        <f>VLOOKUP('תכנית ניטור בסיסית'!C175,'תוספת שלישית בכללים'!$A$2:$D$25,3,FALSE)</f>
        <v>#N/A</v>
      </c>
      <c r="J175" s="31" t="e">
        <v>#N/A</v>
      </c>
      <c r="K175" s="33" t="e">
        <f>VLOOKUP(C175,'תוספת שלישית בכללים'!$A$2:$D$25,4,FALSE)</f>
        <v>#N/A</v>
      </c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4"/>
      <c r="Z175" s="31"/>
      <c r="AA175" s="34"/>
      <c r="AB175" s="31"/>
    </row>
    <row r="176" spans="1:28" ht="15.6" x14ac:dyDescent="0.25">
      <c r="A176" s="40"/>
      <c r="B176" s="30"/>
      <c r="C176" s="30"/>
      <c r="D176" s="35"/>
      <c r="E176" s="35"/>
      <c r="F176" s="42">
        <f>Table1[[#This Row],[צריכת מים שנתית (מ"ק)]]/365</f>
        <v>0</v>
      </c>
      <c r="G176" s="32" t="e">
        <f>VLOOKUP('תכנית ניטור בסיסית'!C176,'תוספת שלישית בכללים'!$A$2:$D$25,2,FALSE)</f>
        <v>#N/A</v>
      </c>
      <c r="H176" s="35"/>
      <c r="I176" s="32" t="e">
        <f>VLOOKUP('תכנית ניטור בסיסית'!C176,'תוספת שלישית בכללים'!$A$2:$D$25,3,FALSE)</f>
        <v>#N/A</v>
      </c>
      <c r="J176" s="31" t="e">
        <v>#N/A</v>
      </c>
      <c r="K176" s="33" t="e">
        <f>VLOOKUP(C176,'תוספת שלישית בכללים'!$A$2:$D$25,4,FALSE)</f>
        <v>#N/A</v>
      </c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4"/>
      <c r="Z176" s="31"/>
      <c r="AA176" s="34"/>
      <c r="AB176" s="31"/>
    </row>
    <row r="177" spans="1:28" ht="15.6" x14ac:dyDescent="0.25">
      <c r="A177" s="40"/>
      <c r="B177" s="30"/>
      <c r="C177" s="30"/>
      <c r="D177" s="35"/>
      <c r="E177" s="35"/>
      <c r="F177" s="42">
        <f>Table1[[#This Row],[צריכת מים שנתית (מ"ק)]]/365</f>
        <v>0</v>
      </c>
      <c r="G177" s="32" t="e">
        <f>VLOOKUP('תכנית ניטור בסיסית'!C177,'תוספת שלישית בכללים'!$A$2:$D$25,2,FALSE)</f>
        <v>#N/A</v>
      </c>
      <c r="H177" s="35"/>
      <c r="I177" s="32" t="e">
        <f>VLOOKUP('תכנית ניטור בסיסית'!C177,'תוספת שלישית בכללים'!$A$2:$D$25,3,FALSE)</f>
        <v>#N/A</v>
      </c>
      <c r="J177" s="31" t="e">
        <v>#N/A</v>
      </c>
      <c r="K177" s="33" t="e">
        <f>VLOOKUP(C177,'תוספת שלישית בכללים'!$A$2:$D$25,4,FALSE)</f>
        <v>#N/A</v>
      </c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4"/>
      <c r="Z177" s="31"/>
      <c r="AA177" s="34"/>
      <c r="AB177" s="31"/>
    </row>
    <row r="178" spans="1:28" ht="15.6" x14ac:dyDescent="0.25">
      <c r="A178" s="40"/>
      <c r="B178" s="30"/>
      <c r="C178" s="30"/>
      <c r="D178" s="35"/>
      <c r="E178" s="35"/>
      <c r="F178" s="42">
        <f>Table1[[#This Row],[צריכת מים שנתית (מ"ק)]]/365</f>
        <v>0</v>
      </c>
      <c r="G178" s="32" t="e">
        <f>VLOOKUP('תכנית ניטור בסיסית'!C178,'תוספת שלישית בכללים'!$A$2:$D$25,2,FALSE)</f>
        <v>#N/A</v>
      </c>
      <c r="H178" s="35"/>
      <c r="I178" s="32" t="e">
        <f>VLOOKUP('תכנית ניטור בסיסית'!C178,'תוספת שלישית בכללים'!$A$2:$D$25,3,FALSE)</f>
        <v>#N/A</v>
      </c>
      <c r="J178" s="31" t="e">
        <v>#N/A</v>
      </c>
      <c r="K178" s="33" t="e">
        <f>VLOOKUP(C178,'תוספת שלישית בכללים'!$A$2:$D$25,4,FALSE)</f>
        <v>#N/A</v>
      </c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4"/>
      <c r="Z178" s="31"/>
      <c r="AA178" s="34"/>
      <c r="AB178" s="31"/>
    </row>
    <row r="179" spans="1:28" ht="15.6" x14ac:dyDescent="0.25">
      <c r="A179" s="40"/>
      <c r="B179" s="30"/>
      <c r="C179" s="30"/>
      <c r="D179" s="35"/>
      <c r="E179" s="35"/>
      <c r="F179" s="42">
        <f>Table1[[#This Row],[צריכת מים שנתית (מ"ק)]]/365</f>
        <v>0</v>
      </c>
      <c r="G179" s="32" t="e">
        <f>VLOOKUP('תכנית ניטור בסיסית'!C179,'תוספת שלישית בכללים'!$A$2:$D$25,2,FALSE)</f>
        <v>#N/A</v>
      </c>
      <c r="H179" s="35"/>
      <c r="I179" s="32" t="e">
        <f>VLOOKUP('תכנית ניטור בסיסית'!C179,'תוספת שלישית בכללים'!$A$2:$D$25,3,FALSE)</f>
        <v>#N/A</v>
      </c>
      <c r="J179" s="31" t="e">
        <v>#N/A</v>
      </c>
      <c r="K179" s="33" t="e">
        <f>VLOOKUP(C179,'תוספת שלישית בכללים'!$A$2:$D$25,4,FALSE)</f>
        <v>#N/A</v>
      </c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4"/>
      <c r="Z179" s="31"/>
      <c r="AA179" s="34"/>
      <c r="AB179" s="31"/>
    </row>
    <row r="180" spans="1:28" ht="15.6" x14ac:dyDescent="0.25">
      <c r="A180" s="40"/>
      <c r="B180" s="30"/>
      <c r="C180" s="30"/>
      <c r="D180" s="35"/>
      <c r="E180" s="35"/>
      <c r="F180" s="42">
        <f>Table1[[#This Row],[צריכת מים שנתית (מ"ק)]]/365</f>
        <v>0</v>
      </c>
      <c r="G180" s="32" t="e">
        <f>VLOOKUP('תכנית ניטור בסיסית'!C180,'תוספת שלישית בכללים'!$A$2:$D$25,2,FALSE)</f>
        <v>#N/A</v>
      </c>
      <c r="H180" s="35"/>
      <c r="I180" s="32" t="e">
        <f>VLOOKUP('תכנית ניטור בסיסית'!C180,'תוספת שלישית בכללים'!$A$2:$D$25,3,FALSE)</f>
        <v>#N/A</v>
      </c>
      <c r="J180" s="31" t="e">
        <v>#N/A</v>
      </c>
      <c r="K180" s="33" t="e">
        <f>VLOOKUP(C180,'תוספת שלישית בכללים'!$A$2:$D$25,4,FALSE)</f>
        <v>#N/A</v>
      </c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4"/>
      <c r="Z180" s="31"/>
      <c r="AA180" s="34"/>
      <c r="AB180" s="31"/>
    </row>
    <row r="181" spans="1:28" ht="15.6" x14ac:dyDescent="0.25">
      <c r="A181" s="40"/>
      <c r="B181" s="30"/>
      <c r="C181" s="30"/>
      <c r="D181" s="35"/>
      <c r="E181" s="35"/>
      <c r="F181" s="42">
        <f>Table1[[#This Row],[צריכת מים שנתית (מ"ק)]]/365</f>
        <v>0</v>
      </c>
      <c r="G181" s="32" t="e">
        <f>VLOOKUP('תכנית ניטור בסיסית'!C181,'תוספת שלישית בכללים'!$A$2:$D$25,2,FALSE)</f>
        <v>#N/A</v>
      </c>
      <c r="H181" s="35"/>
      <c r="I181" s="32" t="e">
        <f>VLOOKUP('תכנית ניטור בסיסית'!C181,'תוספת שלישית בכללים'!$A$2:$D$25,3,FALSE)</f>
        <v>#N/A</v>
      </c>
      <c r="J181" s="31" t="e">
        <v>#N/A</v>
      </c>
      <c r="K181" s="33" t="e">
        <f>VLOOKUP(C181,'תוספת שלישית בכללים'!$A$2:$D$25,4,FALSE)</f>
        <v>#N/A</v>
      </c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4"/>
      <c r="Z181" s="31"/>
      <c r="AA181" s="34"/>
      <c r="AB181" s="31"/>
    </row>
    <row r="182" spans="1:28" ht="15.6" x14ac:dyDescent="0.25">
      <c r="A182" s="40"/>
      <c r="B182" s="30"/>
      <c r="C182" s="30"/>
      <c r="D182" s="35"/>
      <c r="E182" s="35"/>
      <c r="F182" s="42">
        <f>Table1[[#This Row],[צריכת מים שנתית (מ"ק)]]/365</f>
        <v>0</v>
      </c>
      <c r="G182" s="32" t="e">
        <f>VLOOKUP('תכנית ניטור בסיסית'!C182,'תוספת שלישית בכללים'!$A$2:$D$25,2,FALSE)</f>
        <v>#N/A</v>
      </c>
      <c r="H182" s="35"/>
      <c r="I182" s="32" t="e">
        <f>VLOOKUP('תכנית ניטור בסיסית'!C182,'תוספת שלישית בכללים'!$A$2:$D$25,3,FALSE)</f>
        <v>#N/A</v>
      </c>
      <c r="J182" s="31" t="e">
        <v>#N/A</v>
      </c>
      <c r="K182" s="33" t="e">
        <f>VLOOKUP(C182,'תוספת שלישית בכללים'!$A$2:$D$25,4,FALSE)</f>
        <v>#N/A</v>
      </c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4"/>
      <c r="Z182" s="31"/>
      <c r="AA182" s="34"/>
      <c r="AB182" s="31"/>
    </row>
    <row r="183" spans="1:28" ht="15.6" x14ac:dyDescent="0.25">
      <c r="A183" s="40"/>
      <c r="B183" s="30"/>
      <c r="C183" s="30"/>
      <c r="D183" s="35"/>
      <c r="E183" s="35"/>
      <c r="F183" s="42">
        <f>Table1[[#This Row],[צריכת מים שנתית (מ"ק)]]/365</f>
        <v>0</v>
      </c>
      <c r="G183" s="32" t="e">
        <f>VLOOKUP('תכנית ניטור בסיסית'!C183,'תוספת שלישית בכללים'!$A$2:$D$25,2,FALSE)</f>
        <v>#N/A</v>
      </c>
      <c r="H183" s="35"/>
      <c r="I183" s="32" t="e">
        <f>VLOOKUP('תכנית ניטור בסיסית'!C183,'תוספת שלישית בכללים'!$A$2:$D$25,3,FALSE)</f>
        <v>#N/A</v>
      </c>
      <c r="J183" s="31" t="e">
        <v>#N/A</v>
      </c>
      <c r="K183" s="33" t="e">
        <f>VLOOKUP(C183,'תוספת שלישית בכללים'!$A$2:$D$25,4,FALSE)</f>
        <v>#N/A</v>
      </c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4"/>
      <c r="Z183" s="31"/>
      <c r="AA183" s="34"/>
      <c r="AB183" s="31"/>
    </row>
    <row r="184" spans="1:28" ht="15.6" x14ac:dyDescent="0.25">
      <c r="A184" s="40"/>
      <c r="B184" s="30"/>
      <c r="C184" s="30"/>
      <c r="D184" s="35"/>
      <c r="E184" s="35"/>
      <c r="F184" s="42">
        <f>Table1[[#This Row],[צריכת מים שנתית (מ"ק)]]/365</f>
        <v>0</v>
      </c>
      <c r="G184" s="32" t="e">
        <f>VLOOKUP('תכנית ניטור בסיסית'!C184,'תוספת שלישית בכללים'!$A$2:$D$25,2,FALSE)</f>
        <v>#N/A</v>
      </c>
      <c r="H184" s="35"/>
      <c r="I184" s="32" t="e">
        <f>VLOOKUP('תכנית ניטור בסיסית'!C184,'תוספת שלישית בכללים'!$A$2:$D$25,3,FALSE)</f>
        <v>#N/A</v>
      </c>
      <c r="J184" s="31" t="e">
        <v>#N/A</v>
      </c>
      <c r="K184" s="33" t="e">
        <f>VLOOKUP(C184,'תוספת שלישית בכללים'!$A$2:$D$25,4,FALSE)</f>
        <v>#N/A</v>
      </c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4"/>
      <c r="Z184" s="31"/>
      <c r="AA184" s="34"/>
      <c r="AB184" s="31"/>
    </row>
    <row r="185" spans="1:28" ht="15.6" x14ac:dyDescent="0.25">
      <c r="A185" s="40"/>
      <c r="B185" s="30"/>
      <c r="C185" s="30"/>
      <c r="D185" s="35"/>
      <c r="E185" s="35"/>
      <c r="F185" s="42">
        <f>Table1[[#This Row],[צריכת מים שנתית (מ"ק)]]/365</f>
        <v>0</v>
      </c>
      <c r="G185" s="32" t="e">
        <f>VLOOKUP('תכנית ניטור בסיסית'!C185,'תוספת שלישית בכללים'!$A$2:$D$25,2,FALSE)</f>
        <v>#N/A</v>
      </c>
      <c r="H185" s="35"/>
      <c r="I185" s="32" t="e">
        <f>VLOOKUP('תכנית ניטור בסיסית'!C185,'תוספת שלישית בכללים'!$A$2:$D$25,3,FALSE)</f>
        <v>#N/A</v>
      </c>
      <c r="J185" s="31" t="e">
        <v>#N/A</v>
      </c>
      <c r="K185" s="33" t="e">
        <f>VLOOKUP(C185,'תוספת שלישית בכללים'!$A$2:$D$25,4,FALSE)</f>
        <v>#N/A</v>
      </c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4"/>
      <c r="Z185" s="31"/>
      <c r="AA185" s="34"/>
      <c r="AB185" s="31"/>
    </row>
    <row r="186" spans="1:28" ht="15.6" x14ac:dyDescent="0.25">
      <c r="A186" s="40"/>
      <c r="B186" s="30"/>
      <c r="C186" s="30"/>
      <c r="D186" s="35"/>
      <c r="E186" s="35"/>
      <c r="F186" s="42">
        <f>Table1[[#This Row],[צריכת מים שנתית (מ"ק)]]/365</f>
        <v>0</v>
      </c>
      <c r="G186" s="32" t="e">
        <f>VLOOKUP('תכנית ניטור בסיסית'!C186,'תוספת שלישית בכללים'!$A$2:$D$25,2,FALSE)</f>
        <v>#N/A</v>
      </c>
      <c r="H186" s="35"/>
      <c r="I186" s="32" t="e">
        <f>VLOOKUP('תכנית ניטור בסיסית'!C186,'תוספת שלישית בכללים'!$A$2:$D$25,3,FALSE)</f>
        <v>#N/A</v>
      </c>
      <c r="J186" s="31" t="e">
        <v>#N/A</v>
      </c>
      <c r="K186" s="33" t="e">
        <f>VLOOKUP(C186,'תוספת שלישית בכללים'!$A$2:$D$25,4,FALSE)</f>
        <v>#N/A</v>
      </c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4"/>
      <c r="Z186" s="31"/>
      <c r="AA186" s="34"/>
      <c r="AB186" s="31"/>
    </row>
    <row r="187" spans="1:28" ht="15.6" x14ac:dyDescent="0.25">
      <c r="A187" s="40"/>
      <c r="B187" s="30"/>
      <c r="C187" s="30"/>
      <c r="D187" s="35"/>
      <c r="E187" s="35"/>
      <c r="F187" s="42">
        <f>Table1[[#This Row],[צריכת מים שנתית (מ"ק)]]/365</f>
        <v>0</v>
      </c>
      <c r="G187" s="32" t="e">
        <f>VLOOKUP('תכנית ניטור בסיסית'!C187,'תוספת שלישית בכללים'!$A$2:$D$25,2,FALSE)</f>
        <v>#N/A</v>
      </c>
      <c r="H187" s="35"/>
      <c r="I187" s="32" t="e">
        <f>VLOOKUP('תכנית ניטור בסיסית'!C187,'תוספת שלישית בכללים'!$A$2:$D$25,3,FALSE)</f>
        <v>#N/A</v>
      </c>
      <c r="J187" s="31" t="e">
        <v>#N/A</v>
      </c>
      <c r="K187" s="33" t="e">
        <f>VLOOKUP(C187,'תוספת שלישית בכללים'!$A$2:$D$25,4,FALSE)</f>
        <v>#N/A</v>
      </c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4"/>
      <c r="Z187" s="31"/>
      <c r="AA187" s="34"/>
      <c r="AB187" s="31"/>
    </row>
    <row r="188" spans="1:28" ht="15.6" x14ac:dyDescent="0.25">
      <c r="A188" s="40"/>
      <c r="B188" s="30"/>
      <c r="C188" s="30"/>
      <c r="D188" s="35"/>
      <c r="E188" s="35"/>
      <c r="F188" s="42">
        <f>Table1[[#This Row],[צריכת מים שנתית (מ"ק)]]/365</f>
        <v>0</v>
      </c>
      <c r="G188" s="32" t="e">
        <f>VLOOKUP('תכנית ניטור בסיסית'!C188,'תוספת שלישית בכללים'!$A$2:$D$25,2,FALSE)</f>
        <v>#N/A</v>
      </c>
      <c r="H188" s="35"/>
      <c r="I188" s="32" t="e">
        <f>VLOOKUP('תכנית ניטור בסיסית'!C188,'תוספת שלישית בכללים'!$A$2:$D$25,3,FALSE)</f>
        <v>#N/A</v>
      </c>
      <c r="J188" s="31" t="e">
        <v>#N/A</v>
      </c>
      <c r="K188" s="33" t="e">
        <f>VLOOKUP(C188,'תוספת שלישית בכללים'!$A$2:$D$25,4,FALSE)</f>
        <v>#N/A</v>
      </c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4"/>
      <c r="Z188" s="31"/>
      <c r="AA188" s="34"/>
      <c r="AB188" s="31"/>
    </row>
    <row r="189" spans="1:28" ht="15.6" x14ac:dyDescent="0.25">
      <c r="A189" s="40"/>
      <c r="B189" s="30"/>
      <c r="C189" s="30"/>
      <c r="D189" s="35"/>
      <c r="E189" s="35"/>
      <c r="F189" s="42">
        <f>Table1[[#This Row],[צריכת מים שנתית (מ"ק)]]/365</f>
        <v>0</v>
      </c>
      <c r="G189" s="32" t="e">
        <f>VLOOKUP('תכנית ניטור בסיסית'!C189,'תוספת שלישית בכללים'!$A$2:$D$25,2,FALSE)</f>
        <v>#N/A</v>
      </c>
      <c r="H189" s="35"/>
      <c r="I189" s="32" t="e">
        <f>VLOOKUP('תכנית ניטור בסיסית'!C189,'תוספת שלישית בכללים'!$A$2:$D$25,3,FALSE)</f>
        <v>#N/A</v>
      </c>
      <c r="J189" s="31" t="e">
        <v>#N/A</v>
      </c>
      <c r="K189" s="33" t="e">
        <f>VLOOKUP(C189,'תוספת שלישית בכללים'!$A$2:$D$25,4,FALSE)</f>
        <v>#N/A</v>
      </c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4"/>
      <c r="Z189" s="31"/>
      <c r="AA189" s="34"/>
      <c r="AB189" s="31"/>
    </row>
    <row r="190" spans="1:28" ht="15.6" x14ac:dyDescent="0.25">
      <c r="A190" s="40"/>
      <c r="B190" s="30"/>
      <c r="C190" s="30"/>
      <c r="D190" s="35"/>
      <c r="E190" s="35"/>
      <c r="F190" s="42">
        <f>Table1[[#This Row],[צריכת מים שנתית (מ"ק)]]/365</f>
        <v>0</v>
      </c>
      <c r="G190" s="32" t="e">
        <f>VLOOKUP('תכנית ניטור בסיסית'!C190,'תוספת שלישית בכללים'!$A$2:$D$25,2,FALSE)</f>
        <v>#N/A</v>
      </c>
      <c r="H190" s="35"/>
      <c r="I190" s="32" t="e">
        <f>VLOOKUP('תכנית ניטור בסיסית'!C190,'תוספת שלישית בכללים'!$A$2:$D$25,3,FALSE)</f>
        <v>#N/A</v>
      </c>
      <c r="J190" s="31" t="e">
        <v>#N/A</v>
      </c>
      <c r="K190" s="33" t="e">
        <f>VLOOKUP(C190,'תוספת שלישית בכללים'!$A$2:$D$25,4,FALSE)</f>
        <v>#N/A</v>
      </c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4"/>
      <c r="Z190" s="31"/>
      <c r="AA190" s="34"/>
      <c r="AB190" s="31"/>
    </row>
    <row r="191" spans="1:28" ht="15.6" x14ac:dyDescent="0.25">
      <c r="A191" s="40"/>
      <c r="B191" s="30"/>
      <c r="C191" s="30"/>
      <c r="D191" s="35"/>
      <c r="E191" s="35"/>
      <c r="F191" s="42">
        <f>Table1[[#This Row],[צריכת מים שנתית (מ"ק)]]/365</f>
        <v>0</v>
      </c>
      <c r="G191" s="32" t="e">
        <f>VLOOKUP('תכנית ניטור בסיסית'!C191,'תוספת שלישית בכללים'!$A$2:$D$25,2,FALSE)</f>
        <v>#N/A</v>
      </c>
      <c r="H191" s="35"/>
      <c r="I191" s="32" t="e">
        <f>VLOOKUP('תכנית ניטור בסיסית'!C191,'תוספת שלישית בכללים'!$A$2:$D$25,3,FALSE)</f>
        <v>#N/A</v>
      </c>
      <c r="J191" s="31" t="e">
        <v>#N/A</v>
      </c>
      <c r="K191" s="33" t="e">
        <f>VLOOKUP(C191,'תוספת שלישית בכללים'!$A$2:$D$25,4,FALSE)</f>
        <v>#N/A</v>
      </c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4"/>
      <c r="Z191" s="31"/>
      <c r="AA191" s="34"/>
      <c r="AB191" s="31"/>
    </row>
    <row r="192" spans="1:28" ht="15.6" x14ac:dyDescent="0.25">
      <c r="A192" s="40"/>
      <c r="B192" s="30"/>
      <c r="C192" s="30"/>
      <c r="D192" s="35"/>
      <c r="E192" s="35"/>
      <c r="F192" s="42">
        <f>Table1[[#This Row],[צריכת מים שנתית (מ"ק)]]/365</f>
        <v>0</v>
      </c>
      <c r="G192" s="32" t="e">
        <f>VLOOKUP('תכנית ניטור בסיסית'!C192,'תוספת שלישית בכללים'!$A$2:$D$25,2,FALSE)</f>
        <v>#N/A</v>
      </c>
      <c r="H192" s="35"/>
      <c r="I192" s="32" t="e">
        <f>VLOOKUP('תכנית ניטור בסיסית'!C192,'תוספת שלישית בכללים'!$A$2:$D$25,3,FALSE)</f>
        <v>#N/A</v>
      </c>
      <c r="J192" s="31" t="e">
        <v>#N/A</v>
      </c>
      <c r="K192" s="33" t="e">
        <f>VLOOKUP(C192,'תוספת שלישית בכללים'!$A$2:$D$25,4,FALSE)</f>
        <v>#N/A</v>
      </c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4"/>
      <c r="Z192" s="31"/>
      <c r="AA192" s="34"/>
      <c r="AB192" s="31"/>
    </row>
    <row r="193" spans="1:28" ht="15.6" x14ac:dyDescent="0.25">
      <c r="A193" s="40"/>
      <c r="B193" s="30"/>
      <c r="C193" s="30"/>
      <c r="D193" s="35"/>
      <c r="E193" s="35"/>
      <c r="F193" s="42">
        <f>Table1[[#This Row],[צריכת מים שנתית (מ"ק)]]/365</f>
        <v>0</v>
      </c>
      <c r="G193" s="32" t="e">
        <f>VLOOKUP('תכנית ניטור בסיסית'!C193,'תוספת שלישית בכללים'!$A$2:$D$25,2,FALSE)</f>
        <v>#N/A</v>
      </c>
      <c r="H193" s="35"/>
      <c r="I193" s="32" t="e">
        <f>VLOOKUP('תכנית ניטור בסיסית'!C193,'תוספת שלישית בכללים'!$A$2:$D$25,3,FALSE)</f>
        <v>#N/A</v>
      </c>
      <c r="J193" s="31" t="e">
        <v>#N/A</v>
      </c>
      <c r="K193" s="33" t="e">
        <f>VLOOKUP(C193,'תוספת שלישית בכללים'!$A$2:$D$25,4,FALSE)</f>
        <v>#N/A</v>
      </c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4"/>
      <c r="Z193" s="31"/>
      <c r="AA193" s="34"/>
      <c r="AB193" s="31"/>
    </row>
    <row r="194" spans="1:28" ht="15.6" x14ac:dyDescent="0.25">
      <c r="A194" s="40"/>
      <c r="B194" s="30"/>
      <c r="C194" s="30"/>
      <c r="D194" s="35"/>
      <c r="E194" s="35"/>
      <c r="F194" s="42">
        <f>Table1[[#This Row],[צריכת מים שנתית (מ"ק)]]/365</f>
        <v>0</v>
      </c>
      <c r="G194" s="32" t="e">
        <f>VLOOKUP('תכנית ניטור בסיסית'!C194,'תוספת שלישית בכללים'!$A$2:$D$25,2,FALSE)</f>
        <v>#N/A</v>
      </c>
      <c r="H194" s="35"/>
      <c r="I194" s="32" t="e">
        <f>VLOOKUP('תכנית ניטור בסיסית'!C194,'תוספת שלישית בכללים'!$A$2:$D$25,3,FALSE)</f>
        <v>#N/A</v>
      </c>
      <c r="J194" s="31" t="e">
        <v>#N/A</v>
      </c>
      <c r="K194" s="33" t="e">
        <f>VLOOKUP(C194,'תוספת שלישית בכללים'!$A$2:$D$25,4,FALSE)</f>
        <v>#N/A</v>
      </c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4"/>
      <c r="Z194" s="31"/>
      <c r="AA194" s="34"/>
      <c r="AB194" s="31"/>
    </row>
    <row r="195" spans="1:28" ht="15.6" x14ac:dyDescent="0.25">
      <c r="A195" s="40"/>
      <c r="B195" s="30"/>
      <c r="C195" s="30"/>
      <c r="D195" s="35"/>
      <c r="E195" s="35"/>
      <c r="F195" s="42">
        <f>Table1[[#This Row],[צריכת מים שנתית (מ"ק)]]/365</f>
        <v>0</v>
      </c>
      <c r="G195" s="32" t="e">
        <f>VLOOKUP('תכנית ניטור בסיסית'!C195,'תוספת שלישית בכללים'!$A$2:$D$25,2,FALSE)</f>
        <v>#N/A</v>
      </c>
      <c r="H195" s="35"/>
      <c r="I195" s="32" t="e">
        <f>VLOOKUP('תכנית ניטור בסיסית'!C195,'תוספת שלישית בכללים'!$A$2:$D$25,3,FALSE)</f>
        <v>#N/A</v>
      </c>
      <c r="J195" s="31" t="e">
        <v>#N/A</v>
      </c>
      <c r="K195" s="33" t="e">
        <f>VLOOKUP(C195,'תוספת שלישית בכללים'!$A$2:$D$25,4,FALSE)</f>
        <v>#N/A</v>
      </c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4"/>
      <c r="Z195" s="31"/>
      <c r="AA195" s="34"/>
      <c r="AB195" s="31"/>
    </row>
    <row r="196" spans="1:28" ht="15.6" x14ac:dyDescent="0.25">
      <c r="A196" s="40"/>
      <c r="B196" s="30"/>
      <c r="C196" s="30"/>
      <c r="D196" s="35"/>
      <c r="E196" s="35"/>
      <c r="F196" s="42">
        <f>Table1[[#This Row],[צריכת מים שנתית (מ"ק)]]/365</f>
        <v>0</v>
      </c>
      <c r="G196" s="32" t="e">
        <f>VLOOKUP('תכנית ניטור בסיסית'!C196,'תוספת שלישית בכללים'!$A$2:$D$25,2,FALSE)</f>
        <v>#N/A</v>
      </c>
      <c r="H196" s="35"/>
      <c r="I196" s="32" t="e">
        <f>VLOOKUP('תכנית ניטור בסיסית'!C196,'תוספת שלישית בכללים'!$A$2:$D$25,3,FALSE)</f>
        <v>#N/A</v>
      </c>
      <c r="J196" s="31" t="e">
        <v>#N/A</v>
      </c>
      <c r="K196" s="33" t="e">
        <f>VLOOKUP(C196,'תוספת שלישית בכללים'!$A$2:$D$25,4,FALSE)</f>
        <v>#N/A</v>
      </c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4"/>
      <c r="Z196" s="31"/>
      <c r="AA196" s="34"/>
      <c r="AB196" s="31"/>
    </row>
    <row r="197" spans="1:28" ht="15.6" x14ac:dyDescent="0.25">
      <c r="A197" s="40"/>
      <c r="B197" s="30"/>
      <c r="C197" s="30"/>
      <c r="D197" s="35"/>
      <c r="E197" s="35"/>
      <c r="F197" s="42">
        <f>Table1[[#This Row],[צריכת מים שנתית (מ"ק)]]/365</f>
        <v>0</v>
      </c>
      <c r="G197" s="32" t="e">
        <f>VLOOKUP('תכנית ניטור בסיסית'!C197,'תוספת שלישית בכללים'!$A$2:$D$25,2,FALSE)</f>
        <v>#N/A</v>
      </c>
      <c r="H197" s="35"/>
      <c r="I197" s="32" t="e">
        <f>VLOOKUP('תכנית ניטור בסיסית'!C197,'תוספת שלישית בכללים'!$A$2:$D$25,3,FALSE)</f>
        <v>#N/A</v>
      </c>
      <c r="J197" s="31" t="e">
        <v>#N/A</v>
      </c>
      <c r="K197" s="33" t="e">
        <f>VLOOKUP(C197,'תוספת שלישית בכללים'!$A$2:$D$25,4,FALSE)</f>
        <v>#N/A</v>
      </c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4"/>
      <c r="Z197" s="31"/>
      <c r="AA197" s="34"/>
      <c r="AB197" s="31"/>
    </row>
    <row r="198" spans="1:28" ht="15.6" x14ac:dyDescent="0.25">
      <c r="A198" s="40"/>
      <c r="B198" s="30"/>
      <c r="C198" s="30"/>
      <c r="D198" s="35"/>
      <c r="E198" s="35"/>
      <c r="F198" s="42">
        <f>Table1[[#This Row],[צריכת מים שנתית (מ"ק)]]/365</f>
        <v>0</v>
      </c>
      <c r="G198" s="32" t="e">
        <f>VLOOKUP('תכנית ניטור בסיסית'!C198,'תוספת שלישית בכללים'!$A$2:$D$25,2,FALSE)</f>
        <v>#N/A</v>
      </c>
      <c r="H198" s="35"/>
      <c r="I198" s="32" t="e">
        <f>VLOOKUP('תכנית ניטור בסיסית'!C198,'תוספת שלישית בכללים'!$A$2:$D$25,3,FALSE)</f>
        <v>#N/A</v>
      </c>
      <c r="J198" s="31" t="e">
        <v>#N/A</v>
      </c>
      <c r="K198" s="33" t="e">
        <f>VLOOKUP(C198,'תוספת שלישית בכללים'!$A$2:$D$25,4,FALSE)</f>
        <v>#N/A</v>
      </c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4"/>
      <c r="Z198" s="31"/>
      <c r="AA198" s="34"/>
      <c r="AB198" s="31"/>
    </row>
    <row r="199" spans="1:28" ht="15.6" x14ac:dyDescent="0.25">
      <c r="A199" s="40"/>
      <c r="B199" s="30"/>
      <c r="C199" s="30"/>
      <c r="D199" s="35"/>
      <c r="E199" s="35"/>
      <c r="F199" s="42">
        <f>Table1[[#This Row],[צריכת מים שנתית (מ"ק)]]/365</f>
        <v>0</v>
      </c>
      <c r="G199" s="32" t="e">
        <f>VLOOKUP('תכנית ניטור בסיסית'!C199,'תוספת שלישית בכללים'!$A$2:$D$25,2,FALSE)</f>
        <v>#N/A</v>
      </c>
      <c r="H199" s="35"/>
      <c r="I199" s="32" t="e">
        <f>VLOOKUP('תכנית ניטור בסיסית'!C199,'תוספת שלישית בכללים'!$A$2:$D$25,3,FALSE)</f>
        <v>#N/A</v>
      </c>
      <c r="J199" s="31" t="e">
        <v>#N/A</v>
      </c>
      <c r="K199" s="33" t="e">
        <f>VLOOKUP(C199,'תוספת שלישית בכללים'!$A$2:$D$25,4,FALSE)</f>
        <v>#N/A</v>
      </c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4"/>
      <c r="Z199" s="31"/>
      <c r="AA199" s="34"/>
      <c r="AB199" s="31"/>
    </row>
    <row r="200" spans="1:28" ht="15.6" x14ac:dyDescent="0.25">
      <c r="A200" s="40"/>
      <c r="B200" s="30"/>
      <c r="C200" s="30"/>
      <c r="D200" s="35"/>
      <c r="E200" s="35"/>
      <c r="F200" s="42">
        <f>Table1[[#This Row],[צריכת מים שנתית (מ"ק)]]/365</f>
        <v>0</v>
      </c>
      <c r="G200" s="32" t="e">
        <f>VLOOKUP('תכנית ניטור בסיסית'!C200,'תוספת שלישית בכללים'!$A$2:$D$25,2,FALSE)</f>
        <v>#N/A</v>
      </c>
      <c r="H200" s="35"/>
      <c r="I200" s="32" t="e">
        <f>VLOOKUP('תכנית ניטור בסיסית'!C200,'תוספת שלישית בכללים'!$A$2:$D$25,3,FALSE)</f>
        <v>#N/A</v>
      </c>
      <c r="J200" s="31" t="e">
        <v>#N/A</v>
      </c>
      <c r="K200" s="33" t="e">
        <f>VLOOKUP(C200,'תוספת שלישית בכללים'!$A$2:$D$25,4,FALSE)</f>
        <v>#N/A</v>
      </c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4"/>
      <c r="Z200" s="31"/>
      <c r="AA200" s="34"/>
      <c r="AB200" s="31"/>
    </row>
    <row r="201" spans="1:28" ht="15.6" x14ac:dyDescent="0.25">
      <c r="A201" s="40"/>
      <c r="B201" s="30"/>
      <c r="C201" s="30"/>
      <c r="D201" s="35"/>
      <c r="E201" s="35"/>
      <c r="F201" s="42">
        <f>Table1[[#This Row],[צריכת מים שנתית (מ"ק)]]/365</f>
        <v>0</v>
      </c>
      <c r="G201" s="32" t="e">
        <f>VLOOKUP('תכנית ניטור בסיסית'!C201,'תוספת שלישית בכללים'!$A$2:$D$25,2,FALSE)</f>
        <v>#N/A</v>
      </c>
      <c r="H201" s="35"/>
      <c r="I201" s="32" t="e">
        <f>VLOOKUP('תכנית ניטור בסיסית'!C201,'תוספת שלישית בכללים'!$A$2:$D$25,3,FALSE)</f>
        <v>#N/A</v>
      </c>
      <c r="J201" s="31" t="e">
        <v>#N/A</v>
      </c>
      <c r="K201" s="33" t="e">
        <f>VLOOKUP(C201,'תוספת שלישית בכללים'!$A$2:$D$25,4,FALSE)</f>
        <v>#N/A</v>
      </c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4"/>
      <c r="Z201" s="31"/>
      <c r="AA201" s="34"/>
      <c r="AB201" s="31"/>
    </row>
    <row r="202" spans="1:28" ht="15.6" x14ac:dyDescent="0.25">
      <c r="A202" s="40"/>
      <c r="B202" s="30"/>
      <c r="C202" s="30"/>
      <c r="D202" s="35"/>
      <c r="E202" s="35"/>
      <c r="F202" s="42">
        <f>Table1[[#This Row],[צריכת מים שנתית (מ"ק)]]/365</f>
        <v>0</v>
      </c>
      <c r="G202" s="32" t="e">
        <f>VLOOKUP('תכנית ניטור בסיסית'!C202,'תוספת שלישית בכללים'!$A$2:$D$25,2,FALSE)</f>
        <v>#N/A</v>
      </c>
      <c r="H202" s="35"/>
      <c r="I202" s="32" t="e">
        <f>VLOOKUP('תכנית ניטור בסיסית'!C202,'תוספת שלישית בכללים'!$A$2:$D$25,3,FALSE)</f>
        <v>#N/A</v>
      </c>
      <c r="J202" s="31" t="e">
        <v>#N/A</v>
      </c>
      <c r="K202" s="33" t="e">
        <f>VLOOKUP(C202,'תוספת שלישית בכללים'!$A$2:$D$25,4,FALSE)</f>
        <v>#N/A</v>
      </c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4"/>
      <c r="Z202" s="31"/>
      <c r="AA202" s="34"/>
      <c r="AB202" s="31"/>
    </row>
    <row r="203" spans="1:28" ht="15.6" x14ac:dyDescent="0.25">
      <c r="A203" s="40"/>
      <c r="B203" s="30"/>
      <c r="C203" s="30"/>
      <c r="D203" s="35"/>
      <c r="E203" s="35"/>
      <c r="F203" s="42">
        <f>Table1[[#This Row],[צריכת מים שנתית (מ"ק)]]/365</f>
        <v>0</v>
      </c>
      <c r="G203" s="32" t="e">
        <f>VLOOKUP('תכנית ניטור בסיסית'!C203,'תוספת שלישית בכללים'!$A$2:$D$25,2,FALSE)</f>
        <v>#N/A</v>
      </c>
      <c r="H203" s="35"/>
      <c r="I203" s="32" t="e">
        <f>VLOOKUP('תכנית ניטור בסיסית'!C203,'תוספת שלישית בכללים'!$A$2:$D$25,3,FALSE)</f>
        <v>#N/A</v>
      </c>
      <c r="J203" s="31" t="e">
        <v>#N/A</v>
      </c>
      <c r="K203" s="33" t="e">
        <f>VLOOKUP(C203,'תוספת שלישית בכללים'!$A$2:$D$25,4,FALSE)</f>
        <v>#N/A</v>
      </c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4"/>
      <c r="Z203" s="31"/>
      <c r="AA203" s="34"/>
      <c r="AB203" s="31"/>
    </row>
    <row r="204" spans="1:28" ht="15.6" x14ac:dyDescent="0.25">
      <c r="A204" s="40"/>
      <c r="B204" s="30"/>
      <c r="C204" s="30"/>
      <c r="D204" s="35"/>
      <c r="E204" s="35"/>
      <c r="F204" s="42">
        <f>Table1[[#This Row],[צריכת מים שנתית (מ"ק)]]/365</f>
        <v>0</v>
      </c>
      <c r="G204" s="32" t="e">
        <f>VLOOKUP('תכנית ניטור בסיסית'!C204,'תוספת שלישית בכללים'!$A$2:$D$25,2,FALSE)</f>
        <v>#N/A</v>
      </c>
      <c r="H204" s="35"/>
      <c r="I204" s="32" t="e">
        <f>VLOOKUP('תכנית ניטור בסיסית'!C204,'תוספת שלישית בכללים'!$A$2:$D$25,3,FALSE)</f>
        <v>#N/A</v>
      </c>
      <c r="J204" s="31" t="e">
        <v>#N/A</v>
      </c>
      <c r="K204" s="33" t="e">
        <f>VLOOKUP(C204,'תוספת שלישית בכללים'!$A$2:$D$25,4,FALSE)</f>
        <v>#N/A</v>
      </c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4"/>
      <c r="Z204" s="31"/>
      <c r="AA204" s="34"/>
      <c r="AB204" s="31"/>
    </row>
    <row r="205" spans="1:28" ht="15.6" x14ac:dyDescent="0.25">
      <c r="A205" s="40"/>
      <c r="B205" s="30"/>
      <c r="C205" s="30"/>
      <c r="D205" s="35"/>
      <c r="E205" s="35"/>
      <c r="F205" s="42">
        <f>Table1[[#This Row],[צריכת מים שנתית (מ"ק)]]/365</f>
        <v>0</v>
      </c>
      <c r="G205" s="32" t="e">
        <f>VLOOKUP('תכנית ניטור בסיסית'!C205,'תוספת שלישית בכללים'!$A$2:$D$25,2,FALSE)</f>
        <v>#N/A</v>
      </c>
      <c r="H205" s="35"/>
      <c r="I205" s="32" t="e">
        <f>VLOOKUP('תכנית ניטור בסיסית'!C205,'תוספת שלישית בכללים'!$A$2:$D$25,3,FALSE)</f>
        <v>#N/A</v>
      </c>
      <c r="J205" s="31" t="e">
        <v>#N/A</v>
      </c>
      <c r="K205" s="33" t="e">
        <f>VLOOKUP(C205,'תוספת שלישית בכללים'!$A$2:$D$25,4,FALSE)</f>
        <v>#N/A</v>
      </c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4"/>
      <c r="Z205" s="31"/>
      <c r="AA205" s="34"/>
      <c r="AB205" s="31"/>
    </row>
    <row r="206" spans="1:28" ht="15.6" x14ac:dyDescent="0.25">
      <c r="A206" s="40"/>
      <c r="B206" s="30"/>
      <c r="C206" s="30"/>
      <c r="D206" s="35"/>
      <c r="E206" s="35"/>
      <c r="F206" s="42">
        <f>Table1[[#This Row],[צריכת מים שנתית (מ"ק)]]/365</f>
        <v>0</v>
      </c>
      <c r="G206" s="32" t="e">
        <f>VLOOKUP('תכנית ניטור בסיסית'!C206,'תוספת שלישית בכללים'!$A$2:$D$25,2,FALSE)</f>
        <v>#N/A</v>
      </c>
      <c r="H206" s="35"/>
      <c r="I206" s="32" t="e">
        <f>VLOOKUP('תכנית ניטור בסיסית'!C206,'תוספת שלישית בכללים'!$A$2:$D$25,3,FALSE)</f>
        <v>#N/A</v>
      </c>
      <c r="J206" s="31" t="e">
        <v>#N/A</v>
      </c>
      <c r="K206" s="33" t="e">
        <f>VLOOKUP(C206,'תוספת שלישית בכללים'!$A$2:$D$25,4,FALSE)</f>
        <v>#N/A</v>
      </c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4"/>
      <c r="Z206" s="31"/>
      <c r="AA206" s="34"/>
      <c r="AB206" s="31"/>
    </row>
    <row r="207" spans="1:28" ht="15.6" x14ac:dyDescent="0.25">
      <c r="A207" s="40"/>
      <c r="B207" s="30"/>
      <c r="C207" s="30"/>
      <c r="D207" s="35"/>
      <c r="E207" s="35"/>
      <c r="F207" s="42">
        <f>Table1[[#This Row],[צריכת מים שנתית (מ"ק)]]/365</f>
        <v>0</v>
      </c>
      <c r="G207" s="32" t="e">
        <f>VLOOKUP('תכנית ניטור בסיסית'!C207,'תוספת שלישית בכללים'!$A$2:$D$25,2,FALSE)</f>
        <v>#N/A</v>
      </c>
      <c r="H207" s="35"/>
      <c r="I207" s="32" t="e">
        <f>VLOOKUP('תכנית ניטור בסיסית'!C207,'תוספת שלישית בכללים'!$A$2:$D$25,3,FALSE)</f>
        <v>#N/A</v>
      </c>
      <c r="J207" s="31" t="e">
        <v>#N/A</v>
      </c>
      <c r="K207" s="33" t="e">
        <f>VLOOKUP(C207,'תוספת שלישית בכללים'!$A$2:$D$25,4,FALSE)</f>
        <v>#N/A</v>
      </c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4"/>
      <c r="Z207" s="31"/>
      <c r="AA207" s="34"/>
      <c r="AB207" s="31"/>
    </row>
    <row r="208" spans="1:28" ht="15.6" x14ac:dyDescent="0.25">
      <c r="A208" s="40"/>
      <c r="B208" s="30"/>
      <c r="C208" s="30"/>
      <c r="D208" s="35"/>
      <c r="E208" s="35"/>
      <c r="F208" s="42">
        <f>Table1[[#This Row],[צריכת מים שנתית (מ"ק)]]/365</f>
        <v>0</v>
      </c>
      <c r="G208" s="32" t="e">
        <f>VLOOKUP('תכנית ניטור בסיסית'!C208,'תוספת שלישית בכללים'!$A$2:$D$25,2,FALSE)</f>
        <v>#N/A</v>
      </c>
      <c r="H208" s="35"/>
      <c r="I208" s="32" t="e">
        <f>VLOOKUP('תכנית ניטור בסיסית'!C208,'תוספת שלישית בכללים'!$A$2:$D$25,3,FALSE)</f>
        <v>#N/A</v>
      </c>
      <c r="J208" s="31" t="e">
        <v>#N/A</v>
      </c>
      <c r="K208" s="33" t="e">
        <f>VLOOKUP(C208,'תוספת שלישית בכללים'!$A$2:$D$25,4,FALSE)</f>
        <v>#N/A</v>
      </c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4"/>
      <c r="Z208" s="31"/>
      <c r="AA208" s="34"/>
      <c r="AB208" s="31"/>
    </row>
    <row r="209" spans="1:28" ht="15.6" x14ac:dyDescent="0.25">
      <c r="A209" s="40"/>
      <c r="B209" s="30"/>
      <c r="C209" s="30"/>
      <c r="D209" s="35"/>
      <c r="E209" s="35"/>
      <c r="F209" s="42">
        <f>Table1[[#This Row],[צריכת מים שנתית (מ"ק)]]/365</f>
        <v>0</v>
      </c>
      <c r="G209" s="32" t="e">
        <f>VLOOKUP('תכנית ניטור בסיסית'!C209,'תוספת שלישית בכללים'!$A$2:$D$25,2,FALSE)</f>
        <v>#N/A</v>
      </c>
      <c r="H209" s="35"/>
      <c r="I209" s="32" t="e">
        <f>VLOOKUP('תכנית ניטור בסיסית'!C209,'תוספת שלישית בכללים'!$A$2:$D$25,3,FALSE)</f>
        <v>#N/A</v>
      </c>
      <c r="J209" s="31" t="e">
        <v>#N/A</v>
      </c>
      <c r="K209" s="33" t="e">
        <f>VLOOKUP(C209,'תוספת שלישית בכללים'!$A$2:$D$25,4,FALSE)</f>
        <v>#N/A</v>
      </c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4"/>
      <c r="Z209" s="31"/>
      <c r="AA209" s="34"/>
      <c r="AB209" s="31"/>
    </row>
    <row r="210" spans="1:28" ht="15.6" x14ac:dyDescent="0.25">
      <c r="A210" s="40"/>
      <c r="B210" s="30"/>
      <c r="C210" s="30"/>
      <c r="D210" s="35"/>
      <c r="E210" s="35"/>
      <c r="F210" s="42">
        <f>Table1[[#This Row],[צריכת מים שנתית (מ"ק)]]/365</f>
        <v>0</v>
      </c>
      <c r="G210" s="32" t="e">
        <f>VLOOKUP('תכנית ניטור בסיסית'!C210,'תוספת שלישית בכללים'!$A$2:$D$25,2,FALSE)</f>
        <v>#N/A</v>
      </c>
      <c r="H210" s="35"/>
      <c r="I210" s="32" t="e">
        <f>VLOOKUP('תכנית ניטור בסיסית'!C210,'תוספת שלישית בכללים'!$A$2:$D$25,3,FALSE)</f>
        <v>#N/A</v>
      </c>
      <c r="J210" s="31" t="e">
        <v>#N/A</v>
      </c>
      <c r="K210" s="33" t="e">
        <f>VLOOKUP(C210,'תוספת שלישית בכללים'!$A$2:$D$25,4,FALSE)</f>
        <v>#N/A</v>
      </c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4"/>
      <c r="Z210" s="31"/>
      <c r="AA210" s="34"/>
      <c r="AB210" s="31"/>
    </row>
    <row r="211" spans="1:28" ht="15.6" x14ac:dyDescent="0.25">
      <c r="A211" s="40"/>
      <c r="B211" s="30"/>
      <c r="C211" s="30"/>
      <c r="D211" s="35"/>
      <c r="E211" s="35"/>
      <c r="F211" s="42">
        <f>Table1[[#This Row],[צריכת מים שנתית (מ"ק)]]/365</f>
        <v>0</v>
      </c>
      <c r="G211" s="32" t="e">
        <f>VLOOKUP('תכנית ניטור בסיסית'!C211,'תוספת שלישית בכללים'!$A$2:$D$25,2,FALSE)</f>
        <v>#N/A</v>
      </c>
      <c r="H211" s="35"/>
      <c r="I211" s="32" t="e">
        <f>VLOOKUP('תכנית ניטור בסיסית'!C211,'תוספת שלישית בכללים'!$A$2:$D$25,3,FALSE)</f>
        <v>#N/A</v>
      </c>
      <c r="J211" s="31" t="e">
        <v>#N/A</v>
      </c>
      <c r="K211" s="33" t="e">
        <f>VLOOKUP(C211,'תוספת שלישית בכללים'!$A$2:$D$25,4,FALSE)</f>
        <v>#N/A</v>
      </c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4"/>
      <c r="Z211" s="31"/>
      <c r="AA211" s="34"/>
      <c r="AB211" s="31"/>
    </row>
    <row r="212" spans="1:28" ht="15.6" x14ac:dyDescent="0.25">
      <c r="A212" s="40"/>
      <c r="B212" s="30"/>
      <c r="C212" s="30"/>
      <c r="D212" s="35"/>
      <c r="E212" s="35"/>
      <c r="F212" s="42">
        <f>Table1[[#This Row],[צריכת מים שנתית (מ"ק)]]/365</f>
        <v>0</v>
      </c>
      <c r="G212" s="32" t="e">
        <f>VLOOKUP('תכנית ניטור בסיסית'!C212,'תוספת שלישית בכללים'!$A$2:$D$25,2,FALSE)</f>
        <v>#N/A</v>
      </c>
      <c r="H212" s="35"/>
      <c r="I212" s="32" t="e">
        <f>VLOOKUP('תכנית ניטור בסיסית'!C212,'תוספת שלישית בכללים'!$A$2:$D$25,3,FALSE)</f>
        <v>#N/A</v>
      </c>
      <c r="J212" s="31" t="e">
        <v>#N/A</v>
      </c>
      <c r="K212" s="33" t="e">
        <f>VLOOKUP(C212,'תוספת שלישית בכללים'!$A$2:$D$25,4,FALSE)</f>
        <v>#N/A</v>
      </c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4"/>
      <c r="Z212" s="31"/>
      <c r="AA212" s="34"/>
      <c r="AB212" s="31"/>
    </row>
    <row r="213" spans="1:28" ht="15.6" x14ac:dyDescent="0.25">
      <c r="A213" s="40"/>
      <c r="B213" s="30"/>
      <c r="C213" s="30"/>
      <c r="D213" s="35"/>
      <c r="E213" s="35"/>
      <c r="F213" s="42">
        <f>Table1[[#This Row],[צריכת מים שנתית (מ"ק)]]/365</f>
        <v>0</v>
      </c>
      <c r="G213" s="32" t="e">
        <f>VLOOKUP('תכנית ניטור בסיסית'!C213,'תוספת שלישית בכללים'!$A$2:$D$25,2,FALSE)</f>
        <v>#N/A</v>
      </c>
      <c r="H213" s="35"/>
      <c r="I213" s="32" t="e">
        <f>VLOOKUP('תכנית ניטור בסיסית'!C213,'תוספת שלישית בכללים'!$A$2:$D$25,3,FALSE)</f>
        <v>#N/A</v>
      </c>
      <c r="J213" s="31" t="e">
        <v>#N/A</v>
      </c>
      <c r="K213" s="33" t="e">
        <f>VLOOKUP(C213,'תוספת שלישית בכללים'!$A$2:$D$25,4,FALSE)</f>
        <v>#N/A</v>
      </c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4"/>
      <c r="Z213" s="31"/>
      <c r="AA213" s="34"/>
      <c r="AB213" s="31"/>
    </row>
    <row r="214" spans="1:28" ht="15.6" x14ac:dyDescent="0.25">
      <c r="A214" s="40"/>
      <c r="B214" s="30"/>
      <c r="C214" s="30"/>
      <c r="D214" s="35"/>
      <c r="E214" s="35"/>
      <c r="F214" s="42">
        <f>Table1[[#This Row],[צריכת מים שנתית (מ"ק)]]/365</f>
        <v>0</v>
      </c>
      <c r="G214" s="32" t="e">
        <f>VLOOKUP('תכנית ניטור בסיסית'!C214,'תוספת שלישית בכללים'!$A$2:$D$25,2,FALSE)</f>
        <v>#N/A</v>
      </c>
      <c r="H214" s="35"/>
      <c r="I214" s="32" t="e">
        <f>VLOOKUP('תכנית ניטור בסיסית'!C214,'תוספת שלישית בכללים'!$A$2:$D$25,3,FALSE)</f>
        <v>#N/A</v>
      </c>
      <c r="J214" s="31" t="e">
        <v>#N/A</v>
      </c>
      <c r="K214" s="33" t="e">
        <f>VLOOKUP(C214,'תוספת שלישית בכללים'!$A$2:$D$25,4,FALSE)</f>
        <v>#N/A</v>
      </c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4"/>
      <c r="Z214" s="31"/>
      <c r="AA214" s="34"/>
      <c r="AB214" s="31"/>
    </row>
    <row r="215" spans="1:28" ht="15.6" x14ac:dyDescent="0.25">
      <c r="A215" s="40"/>
      <c r="B215" s="30"/>
      <c r="C215" s="30"/>
      <c r="D215" s="35"/>
      <c r="E215" s="35"/>
      <c r="F215" s="42">
        <f>Table1[[#This Row],[צריכת מים שנתית (מ"ק)]]/365</f>
        <v>0</v>
      </c>
      <c r="G215" s="32" t="e">
        <f>VLOOKUP('תכנית ניטור בסיסית'!C215,'תוספת שלישית בכללים'!$A$2:$D$25,2,FALSE)</f>
        <v>#N/A</v>
      </c>
      <c r="H215" s="35"/>
      <c r="I215" s="32" t="e">
        <f>VLOOKUP('תכנית ניטור בסיסית'!C215,'תוספת שלישית בכללים'!$A$2:$D$25,3,FALSE)</f>
        <v>#N/A</v>
      </c>
      <c r="J215" s="31" t="e">
        <v>#N/A</v>
      </c>
      <c r="K215" s="33" t="e">
        <f>VLOOKUP(C215,'תוספת שלישית בכללים'!$A$2:$D$25,4,FALSE)</f>
        <v>#N/A</v>
      </c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4"/>
      <c r="Z215" s="31"/>
      <c r="AA215" s="34"/>
      <c r="AB215" s="31"/>
    </row>
    <row r="216" spans="1:28" ht="15.6" x14ac:dyDescent="0.25">
      <c r="A216" s="40"/>
      <c r="B216" s="30"/>
      <c r="C216" s="30"/>
      <c r="D216" s="35"/>
      <c r="E216" s="35"/>
      <c r="F216" s="42">
        <f>Table1[[#This Row],[צריכת מים שנתית (מ"ק)]]/365</f>
        <v>0</v>
      </c>
      <c r="G216" s="32" t="e">
        <f>VLOOKUP('תכנית ניטור בסיסית'!C216,'תוספת שלישית בכללים'!$A$2:$D$25,2,FALSE)</f>
        <v>#N/A</v>
      </c>
      <c r="H216" s="35"/>
      <c r="I216" s="32" t="e">
        <f>VLOOKUP('תכנית ניטור בסיסית'!C216,'תוספת שלישית בכללים'!$A$2:$D$25,3,FALSE)</f>
        <v>#N/A</v>
      </c>
      <c r="J216" s="31" t="e">
        <v>#N/A</v>
      </c>
      <c r="K216" s="33" t="e">
        <f>VLOOKUP(C216,'תוספת שלישית בכללים'!$A$2:$D$25,4,FALSE)</f>
        <v>#N/A</v>
      </c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4"/>
      <c r="Z216" s="31"/>
      <c r="AA216" s="34"/>
      <c r="AB216" s="31"/>
    </row>
    <row r="217" spans="1:28" ht="15.6" x14ac:dyDescent="0.25">
      <c r="A217" s="40"/>
      <c r="B217" s="30"/>
      <c r="C217" s="30"/>
      <c r="D217" s="35"/>
      <c r="E217" s="35"/>
      <c r="F217" s="42">
        <f>Table1[[#This Row],[צריכת מים שנתית (מ"ק)]]/365</f>
        <v>0</v>
      </c>
      <c r="G217" s="32" t="e">
        <f>VLOOKUP('תכנית ניטור בסיסית'!C217,'תוספת שלישית בכללים'!$A$2:$D$25,2,FALSE)</f>
        <v>#N/A</v>
      </c>
      <c r="H217" s="35"/>
      <c r="I217" s="32" t="e">
        <f>VLOOKUP('תכנית ניטור בסיסית'!C217,'תוספת שלישית בכללים'!$A$2:$D$25,3,FALSE)</f>
        <v>#N/A</v>
      </c>
      <c r="J217" s="31" t="e">
        <v>#N/A</v>
      </c>
      <c r="K217" s="33" t="e">
        <f>VLOOKUP(C217,'תוספת שלישית בכללים'!$A$2:$D$25,4,FALSE)</f>
        <v>#N/A</v>
      </c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4"/>
      <c r="Z217" s="31"/>
      <c r="AA217" s="34"/>
      <c r="AB217" s="31"/>
    </row>
    <row r="218" spans="1:28" ht="15.6" x14ac:dyDescent="0.25">
      <c r="A218" s="40"/>
      <c r="B218" s="30"/>
      <c r="C218" s="30"/>
      <c r="D218" s="35"/>
      <c r="E218" s="35"/>
      <c r="F218" s="42">
        <f>Table1[[#This Row],[צריכת מים שנתית (מ"ק)]]/365</f>
        <v>0</v>
      </c>
      <c r="G218" s="32" t="e">
        <f>VLOOKUP('תכנית ניטור בסיסית'!C218,'תוספת שלישית בכללים'!$A$2:$D$25,2,FALSE)</f>
        <v>#N/A</v>
      </c>
      <c r="H218" s="35"/>
      <c r="I218" s="32" t="e">
        <f>VLOOKUP('תכנית ניטור בסיסית'!C218,'תוספת שלישית בכללים'!$A$2:$D$25,3,FALSE)</f>
        <v>#N/A</v>
      </c>
      <c r="J218" s="31" t="e">
        <v>#N/A</v>
      </c>
      <c r="K218" s="33" t="e">
        <f>VLOOKUP(C218,'תוספת שלישית בכללים'!$A$2:$D$25,4,FALSE)</f>
        <v>#N/A</v>
      </c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4"/>
      <c r="Z218" s="31"/>
      <c r="AA218" s="34"/>
      <c r="AB218" s="31"/>
    </row>
    <row r="219" spans="1:28" ht="15.6" x14ac:dyDescent="0.25">
      <c r="A219" s="40"/>
      <c r="B219" s="30"/>
      <c r="C219" s="30"/>
      <c r="D219" s="35"/>
      <c r="E219" s="35"/>
      <c r="F219" s="42">
        <f>Table1[[#This Row],[צריכת מים שנתית (מ"ק)]]/365</f>
        <v>0</v>
      </c>
      <c r="G219" s="32" t="e">
        <f>VLOOKUP('תכנית ניטור בסיסית'!C219,'תוספת שלישית בכללים'!$A$2:$D$25,2,FALSE)</f>
        <v>#N/A</v>
      </c>
      <c r="H219" s="35"/>
      <c r="I219" s="32" t="e">
        <f>VLOOKUP('תכנית ניטור בסיסית'!C219,'תוספת שלישית בכללים'!$A$2:$D$25,3,FALSE)</f>
        <v>#N/A</v>
      </c>
      <c r="J219" s="31" t="e">
        <v>#N/A</v>
      </c>
      <c r="K219" s="33" t="e">
        <f>VLOOKUP(C219,'תוספת שלישית בכללים'!$A$2:$D$25,4,FALSE)</f>
        <v>#N/A</v>
      </c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4"/>
      <c r="Z219" s="31"/>
      <c r="AA219" s="34"/>
      <c r="AB219" s="31"/>
    </row>
    <row r="220" spans="1:28" ht="15.6" x14ac:dyDescent="0.25">
      <c r="A220" s="40"/>
      <c r="B220" s="30"/>
      <c r="C220" s="30"/>
      <c r="D220" s="35"/>
      <c r="E220" s="35"/>
      <c r="F220" s="42">
        <f>Table1[[#This Row],[צריכת מים שנתית (מ"ק)]]/365</f>
        <v>0</v>
      </c>
      <c r="G220" s="32" t="e">
        <f>VLOOKUP('תכנית ניטור בסיסית'!C220,'תוספת שלישית בכללים'!$A$2:$D$25,2,FALSE)</f>
        <v>#N/A</v>
      </c>
      <c r="H220" s="35"/>
      <c r="I220" s="32" t="e">
        <f>VLOOKUP('תכנית ניטור בסיסית'!C220,'תוספת שלישית בכללים'!$A$2:$D$25,3,FALSE)</f>
        <v>#N/A</v>
      </c>
      <c r="J220" s="31" t="e">
        <v>#N/A</v>
      </c>
      <c r="K220" s="33" t="e">
        <f>VLOOKUP(C220,'תוספת שלישית בכללים'!$A$2:$D$25,4,FALSE)</f>
        <v>#N/A</v>
      </c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4"/>
      <c r="Z220" s="31"/>
      <c r="AA220" s="34"/>
      <c r="AB220" s="31"/>
    </row>
    <row r="221" spans="1:28" ht="15.6" x14ac:dyDescent="0.25">
      <c r="A221" s="40"/>
      <c r="B221" s="30"/>
      <c r="C221" s="30"/>
      <c r="D221" s="35"/>
      <c r="E221" s="35"/>
      <c r="F221" s="42">
        <f>Table1[[#This Row],[צריכת מים שנתית (מ"ק)]]/365</f>
        <v>0</v>
      </c>
      <c r="G221" s="32" t="e">
        <f>VLOOKUP('תכנית ניטור בסיסית'!C221,'תוספת שלישית בכללים'!$A$2:$D$25,2,FALSE)</f>
        <v>#N/A</v>
      </c>
      <c r="H221" s="35"/>
      <c r="I221" s="32" t="e">
        <f>VLOOKUP('תכנית ניטור בסיסית'!C221,'תוספת שלישית בכללים'!$A$2:$D$25,3,FALSE)</f>
        <v>#N/A</v>
      </c>
      <c r="J221" s="31" t="e">
        <v>#N/A</v>
      </c>
      <c r="K221" s="33" t="e">
        <f>VLOOKUP(C221,'תוספת שלישית בכללים'!$A$2:$D$25,4,FALSE)</f>
        <v>#N/A</v>
      </c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4"/>
      <c r="Z221" s="31"/>
      <c r="AA221" s="34"/>
      <c r="AB221" s="31"/>
    </row>
    <row r="222" spans="1:28" ht="15.6" x14ac:dyDescent="0.25">
      <c r="A222" s="40"/>
      <c r="B222" s="30"/>
      <c r="C222" s="30"/>
      <c r="D222" s="35"/>
      <c r="E222" s="35"/>
      <c r="F222" s="42">
        <f>Table1[[#This Row],[צריכת מים שנתית (מ"ק)]]/365</f>
        <v>0</v>
      </c>
      <c r="G222" s="32" t="e">
        <f>VLOOKUP('תכנית ניטור בסיסית'!C222,'תוספת שלישית בכללים'!$A$2:$D$25,2,FALSE)</f>
        <v>#N/A</v>
      </c>
      <c r="H222" s="35"/>
      <c r="I222" s="32" t="e">
        <f>VLOOKUP('תכנית ניטור בסיסית'!C222,'תוספת שלישית בכללים'!$A$2:$D$25,3,FALSE)</f>
        <v>#N/A</v>
      </c>
      <c r="J222" s="31" t="e">
        <v>#N/A</v>
      </c>
      <c r="K222" s="33" t="e">
        <f>VLOOKUP(C222,'תוספת שלישית בכללים'!$A$2:$D$25,4,FALSE)</f>
        <v>#N/A</v>
      </c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4"/>
      <c r="Z222" s="31"/>
      <c r="AA222" s="34"/>
      <c r="AB222" s="31"/>
    </row>
    <row r="223" spans="1:28" ht="15.6" x14ac:dyDescent="0.25">
      <c r="A223" s="40"/>
      <c r="B223" s="30"/>
      <c r="C223" s="30"/>
      <c r="D223" s="35"/>
      <c r="E223" s="35"/>
      <c r="F223" s="42">
        <f>Table1[[#This Row],[צריכת מים שנתית (מ"ק)]]/365</f>
        <v>0</v>
      </c>
      <c r="G223" s="32" t="e">
        <f>VLOOKUP('תכנית ניטור בסיסית'!C223,'תוספת שלישית בכללים'!$A$2:$D$25,2,FALSE)</f>
        <v>#N/A</v>
      </c>
      <c r="H223" s="35"/>
      <c r="I223" s="32" t="e">
        <f>VLOOKUP('תכנית ניטור בסיסית'!C223,'תוספת שלישית בכללים'!$A$2:$D$25,3,FALSE)</f>
        <v>#N/A</v>
      </c>
      <c r="J223" s="31" t="e">
        <v>#N/A</v>
      </c>
      <c r="K223" s="33" t="e">
        <f>VLOOKUP(C223,'תוספת שלישית בכללים'!$A$2:$D$25,4,FALSE)</f>
        <v>#N/A</v>
      </c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4"/>
      <c r="Z223" s="31"/>
      <c r="AA223" s="34"/>
      <c r="AB223" s="31"/>
    </row>
    <row r="224" spans="1:28" ht="15.6" x14ac:dyDescent="0.25">
      <c r="A224" s="40"/>
      <c r="B224" s="30"/>
      <c r="C224" s="30"/>
      <c r="D224" s="35"/>
      <c r="E224" s="35"/>
      <c r="F224" s="42">
        <f>Table1[[#This Row],[צריכת מים שנתית (מ"ק)]]/365</f>
        <v>0</v>
      </c>
      <c r="G224" s="32" t="e">
        <f>VLOOKUP('תכנית ניטור בסיסית'!C224,'תוספת שלישית בכללים'!$A$2:$D$25,2,FALSE)</f>
        <v>#N/A</v>
      </c>
      <c r="H224" s="35"/>
      <c r="I224" s="32" t="e">
        <f>VLOOKUP('תכנית ניטור בסיסית'!C224,'תוספת שלישית בכללים'!$A$2:$D$25,3,FALSE)</f>
        <v>#N/A</v>
      </c>
      <c r="J224" s="31" t="e">
        <v>#N/A</v>
      </c>
      <c r="K224" s="33" t="e">
        <f>VLOOKUP(C224,'תוספת שלישית בכללים'!$A$2:$D$25,4,FALSE)</f>
        <v>#N/A</v>
      </c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4"/>
      <c r="Z224" s="31"/>
      <c r="AA224" s="34"/>
      <c r="AB224" s="31"/>
    </row>
    <row r="225" spans="1:28" ht="15.6" x14ac:dyDescent="0.25">
      <c r="A225" s="40"/>
      <c r="B225" s="30"/>
      <c r="C225" s="30"/>
      <c r="D225" s="35"/>
      <c r="E225" s="35"/>
      <c r="F225" s="42">
        <f>Table1[[#This Row],[צריכת מים שנתית (מ"ק)]]/365</f>
        <v>0</v>
      </c>
      <c r="G225" s="32" t="e">
        <f>VLOOKUP('תכנית ניטור בסיסית'!C225,'תוספת שלישית בכללים'!$A$2:$D$25,2,FALSE)</f>
        <v>#N/A</v>
      </c>
      <c r="H225" s="35"/>
      <c r="I225" s="32" t="e">
        <f>VLOOKUP('תכנית ניטור בסיסית'!C225,'תוספת שלישית בכללים'!$A$2:$D$25,3,FALSE)</f>
        <v>#N/A</v>
      </c>
      <c r="J225" s="31" t="e">
        <v>#N/A</v>
      </c>
      <c r="K225" s="33" t="e">
        <f>VLOOKUP(C225,'תוספת שלישית בכללים'!$A$2:$D$25,4,FALSE)</f>
        <v>#N/A</v>
      </c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4"/>
      <c r="Z225" s="31"/>
      <c r="AA225" s="34"/>
      <c r="AB225" s="31"/>
    </row>
    <row r="226" spans="1:28" ht="15.6" x14ac:dyDescent="0.25">
      <c r="A226" s="40"/>
      <c r="B226" s="30"/>
      <c r="C226" s="30"/>
      <c r="D226" s="35"/>
      <c r="E226" s="35"/>
      <c r="F226" s="42">
        <f>Table1[[#This Row],[צריכת מים שנתית (מ"ק)]]/365</f>
        <v>0</v>
      </c>
      <c r="G226" s="32" t="e">
        <f>VLOOKUP('תכנית ניטור בסיסית'!C226,'תוספת שלישית בכללים'!$A$2:$D$25,2,FALSE)</f>
        <v>#N/A</v>
      </c>
      <c r="H226" s="35"/>
      <c r="I226" s="32" t="e">
        <f>VLOOKUP('תכנית ניטור בסיסית'!C226,'תוספת שלישית בכללים'!$A$2:$D$25,3,FALSE)</f>
        <v>#N/A</v>
      </c>
      <c r="J226" s="31" t="e">
        <v>#N/A</v>
      </c>
      <c r="K226" s="33" t="e">
        <f>VLOOKUP(C226,'תוספת שלישית בכללים'!$A$2:$D$25,4,FALSE)</f>
        <v>#N/A</v>
      </c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4"/>
      <c r="Z226" s="31"/>
      <c r="AA226" s="34"/>
      <c r="AB226" s="31"/>
    </row>
    <row r="227" spans="1:28" ht="15.6" x14ac:dyDescent="0.25">
      <c r="A227" s="40"/>
      <c r="B227" s="30"/>
      <c r="C227" s="30"/>
      <c r="D227" s="35"/>
      <c r="E227" s="35"/>
      <c r="F227" s="42">
        <f>Table1[[#This Row],[צריכת מים שנתית (מ"ק)]]/365</f>
        <v>0</v>
      </c>
      <c r="G227" s="32" t="e">
        <f>VLOOKUP('תכנית ניטור בסיסית'!C227,'תוספת שלישית בכללים'!$A$2:$D$25,2,FALSE)</f>
        <v>#N/A</v>
      </c>
      <c r="H227" s="35"/>
      <c r="I227" s="32" t="e">
        <f>VLOOKUP('תכנית ניטור בסיסית'!C227,'תוספת שלישית בכללים'!$A$2:$D$25,3,FALSE)</f>
        <v>#N/A</v>
      </c>
      <c r="J227" s="31" t="e">
        <v>#N/A</v>
      </c>
      <c r="K227" s="33" t="e">
        <f>VLOOKUP(C227,'תוספת שלישית בכללים'!$A$2:$D$25,4,FALSE)</f>
        <v>#N/A</v>
      </c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4"/>
      <c r="Z227" s="31"/>
      <c r="AA227" s="34"/>
      <c r="AB227" s="31"/>
    </row>
    <row r="228" spans="1:28" ht="15.6" x14ac:dyDescent="0.25">
      <c r="A228" s="40"/>
      <c r="B228" s="30"/>
      <c r="C228" s="30"/>
      <c r="D228" s="35"/>
      <c r="E228" s="35"/>
      <c r="F228" s="42">
        <f>Table1[[#This Row],[צריכת מים שנתית (מ"ק)]]/365</f>
        <v>0</v>
      </c>
      <c r="G228" s="32" t="e">
        <f>VLOOKUP('תכנית ניטור בסיסית'!C228,'תוספת שלישית בכללים'!$A$2:$D$25,2,FALSE)</f>
        <v>#N/A</v>
      </c>
      <c r="H228" s="35"/>
      <c r="I228" s="32" t="e">
        <f>VLOOKUP('תכנית ניטור בסיסית'!C228,'תוספת שלישית בכללים'!$A$2:$D$25,3,FALSE)</f>
        <v>#N/A</v>
      </c>
      <c r="J228" s="31" t="e">
        <v>#N/A</v>
      </c>
      <c r="K228" s="33" t="e">
        <f>VLOOKUP(C228,'תוספת שלישית בכללים'!$A$2:$D$25,4,FALSE)</f>
        <v>#N/A</v>
      </c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4"/>
      <c r="Z228" s="31"/>
      <c r="AA228" s="34"/>
      <c r="AB228" s="31"/>
    </row>
    <row r="229" spans="1:28" ht="15.6" x14ac:dyDescent="0.25">
      <c r="A229" s="40"/>
      <c r="B229" s="30"/>
      <c r="C229" s="30"/>
      <c r="D229" s="35"/>
      <c r="E229" s="35"/>
      <c r="F229" s="42">
        <f>Table1[[#This Row],[צריכת מים שנתית (מ"ק)]]/365</f>
        <v>0</v>
      </c>
      <c r="G229" s="32" t="e">
        <f>VLOOKUP('תכנית ניטור בסיסית'!C229,'תוספת שלישית בכללים'!$A$2:$D$25,2,FALSE)</f>
        <v>#N/A</v>
      </c>
      <c r="H229" s="35"/>
      <c r="I229" s="32" t="e">
        <f>VLOOKUP('תכנית ניטור בסיסית'!C229,'תוספת שלישית בכללים'!$A$2:$D$25,3,FALSE)</f>
        <v>#N/A</v>
      </c>
      <c r="J229" s="31" t="e">
        <v>#N/A</v>
      </c>
      <c r="K229" s="33" t="e">
        <f>VLOOKUP(C229,'תוספת שלישית בכללים'!$A$2:$D$25,4,FALSE)</f>
        <v>#N/A</v>
      </c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4"/>
      <c r="Z229" s="31"/>
      <c r="AA229" s="34"/>
      <c r="AB229" s="31"/>
    </row>
    <row r="230" spans="1:28" ht="15.6" x14ac:dyDescent="0.25">
      <c r="A230" s="40"/>
      <c r="B230" s="30"/>
      <c r="C230" s="30"/>
      <c r="D230" s="35"/>
      <c r="E230" s="35"/>
      <c r="F230" s="42">
        <f>Table1[[#This Row],[צריכת מים שנתית (מ"ק)]]/365</f>
        <v>0</v>
      </c>
      <c r="G230" s="32" t="e">
        <f>VLOOKUP('תכנית ניטור בסיסית'!C230,'תוספת שלישית בכללים'!$A$2:$D$25,2,FALSE)</f>
        <v>#N/A</v>
      </c>
      <c r="H230" s="35"/>
      <c r="I230" s="32" t="e">
        <f>VLOOKUP('תכנית ניטור בסיסית'!C230,'תוספת שלישית בכללים'!$A$2:$D$25,3,FALSE)</f>
        <v>#N/A</v>
      </c>
      <c r="J230" s="31" t="e">
        <v>#N/A</v>
      </c>
      <c r="K230" s="33" t="e">
        <f>VLOOKUP(C230,'תוספת שלישית בכללים'!$A$2:$D$25,4,FALSE)</f>
        <v>#N/A</v>
      </c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4"/>
      <c r="Z230" s="31"/>
      <c r="AA230" s="34"/>
      <c r="AB230" s="31"/>
    </row>
    <row r="231" spans="1:28" ht="15.6" x14ac:dyDescent="0.25">
      <c r="A231" s="40"/>
      <c r="B231" s="30"/>
      <c r="C231" s="30"/>
      <c r="D231" s="35"/>
      <c r="E231" s="35"/>
      <c r="F231" s="42">
        <f>Table1[[#This Row],[צריכת מים שנתית (מ"ק)]]/365</f>
        <v>0</v>
      </c>
      <c r="G231" s="32" t="e">
        <f>VLOOKUP('תכנית ניטור בסיסית'!C231,'תוספת שלישית בכללים'!$A$2:$D$25,2,FALSE)</f>
        <v>#N/A</v>
      </c>
      <c r="H231" s="35"/>
      <c r="I231" s="32" t="e">
        <f>VLOOKUP('תכנית ניטור בסיסית'!C231,'תוספת שלישית בכללים'!$A$2:$D$25,3,FALSE)</f>
        <v>#N/A</v>
      </c>
      <c r="J231" s="31" t="e">
        <v>#N/A</v>
      </c>
      <c r="K231" s="33" t="e">
        <f>VLOOKUP(C231,'תוספת שלישית בכללים'!$A$2:$D$25,4,FALSE)</f>
        <v>#N/A</v>
      </c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4"/>
      <c r="Z231" s="31"/>
      <c r="AA231" s="34"/>
      <c r="AB231" s="31"/>
    </row>
    <row r="232" spans="1:28" ht="15.6" x14ac:dyDescent="0.25">
      <c r="A232" s="40"/>
      <c r="B232" s="30"/>
      <c r="C232" s="30"/>
      <c r="D232" s="35"/>
      <c r="E232" s="35"/>
      <c r="F232" s="42">
        <f>Table1[[#This Row],[צריכת מים שנתית (מ"ק)]]/365</f>
        <v>0</v>
      </c>
      <c r="G232" s="32" t="e">
        <f>VLOOKUP('תכנית ניטור בסיסית'!C232,'תוספת שלישית בכללים'!$A$2:$D$25,2,FALSE)</f>
        <v>#N/A</v>
      </c>
      <c r="H232" s="35"/>
      <c r="I232" s="32" t="e">
        <f>VLOOKUP('תכנית ניטור בסיסית'!C232,'תוספת שלישית בכללים'!$A$2:$D$25,3,FALSE)</f>
        <v>#N/A</v>
      </c>
      <c r="J232" s="31" t="e">
        <v>#N/A</v>
      </c>
      <c r="K232" s="33" t="e">
        <f>VLOOKUP(C232,'תוספת שלישית בכללים'!$A$2:$D$25,4,FALSE)</f>
        <v>#N/A</v>
      </c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4"/>
      <c r="Z232" s="31"/>
      <c r="AA232" s="34"/>
      <c r="AB232" s="31"/>
    </row>
    <row r="233" spans="1:28" ht="15.6" x14ac:dyDescent="0.25">
      <c r="A233" s="40"/>
      <c r="B233" s="30"/>
      <c r="C233" s="30"/>
      <c r="D233" s="35"/>
      <c r="E233" s="35"/>
      <c r="F233" s="42">
        <f>Table1[[#This Row],[צריכת מים שנתית (מ"ק)]]/365</f>
        <v>0</v>
      </c>
      <c r="G233" s="32" t="e">
        <f>VLOOKUP('תכנית ניטור בסיסית'!C233,'תוספת שלישית בכללים'!$A$2:$D$25,2,FALSE)</f>
        <v>#N/A</v>
      </c>
      <c r="H233" s="35"/>
      <c r="I233" s="32" t="e">
        <f>VLOOKUP('תכנית ניטור בסיסית'!C233,'תוספת שלישית בכללים'!$A$2:$D$25,3,FALSE)</f>
        <v>#N/A</v>
      </c>
      <c r="J233" s="31" t="e">
        <v>#N/A</v>
      </c>
      <c r="K233" s="33" t="e">
        <f>VLOOKUP(C233,'תוספת שלישית בכללים'!$A$2:$D$25,4,FALSE)</f>
        <v>#N/A</v>
      </c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4"/>
      <c r="Z233" s="31"/>
      <c r="AA233" s="34"/>
      <c r="AB233" s="31"/>
    </row>
    <row r="234" spans="1:28" ht="15.6" x14ac:dyDescent="0.25">
      <c r="A234" s="40"/>
      <c r="B234" s="30"/>
      <c r="C234" s="30"/>
      <c r="D234" s="35"/>
      <c r="E234" s="35"/>
      <c r="F234" s="42">
        <f>Table1[[#This Row],[צריכת מים שנתית (מ"ק)]]/365</f>
        <v>0</v>
      </c>
      <c r="G234" s="32" t="e">
        <f>VLOOKUP('תכנית ניטור בסיסית'!C234,'תוספת שלישית בכללים'!$A$2:$D$25,2,FALSE)</f>
        <v>#N/A</v>
      </c>
      <c r="H234" s="35"/>
      <c r="I234" s="32" t="e">
        <f>VLOOKUP('תכנית ניטור בסיסית'!C234,'תוספת שלישית בכללים'!$A$2:$D$25,3,FALSE)</f>
        <v>#N/A</v>
      </c>
      <c r="J234" s="31" t="e">
        <v>#N/A</v>
      </c>
      <c r="K234" s="33" t="e">
        <f>VLOOKUP(C234,'תוספת שלישית בכללים'!$A$2:$D$25,4,FALSE)</f>
        <v>#N/A</v>
      </c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4"/>
      <c r="Z234" s="31"/>
      <c r="AA234" s="34"/>
      <c r="AB234" s="31"/>
    </row>
    <row r="235" spans="1:28" ht="15.6" x14ac:dyDescent="0.25">
      <c r="A235" s="40"/>
      <c r="B235" s="30"/>
      <c r="C235" s="30"/>
      <c r="D235" s="35"/>
      <c r="E235" s="35"/>
      <c r="F235" s="42">
        <f>Table1[[#This Row],[צריכת מים שנתית (מ"ק)]]/365</f>
        <v>0</v>
      </c>
      <c r="G235" s="32" t="e">
        <f>VLOOKUP('תכנית ניטור בסיסית'!C235,'תוספת שלישית בכללים'!$A$2:$D$25,2,FALSE)</f>
        <v>#N/A</v>
      </c>
      <c r="H235" s="35"/>
      <c r="I235" s="32" t="e">
        <f>VLOOKUP('תכנית ניטור בסיסית'!C235,'תוספת שלישית בכללים'!$A$2:$D$25,3,FALSE)</f>
        <v>#N/A</v>
      </c>
      <c r="J235" s="31" t="e">
        <v>#N/A</v>
      </c>
      <c r="K235" s="33" t="e">
        <f>VLOOKUP(C235,'תוספת שלישית בכללים'!$A$2:$D$25,4,FALSE)</f>
        <v>#N/A</v>
      </c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4"/>
      <c r="Z235" s="31"/>
      <c r="AA235" s="34"/>
      <c r="AB235" s="31"/>
    </row>
    <row r="236" spans="1:28" ht="15.6" x14ac:dyDescent="0.25">
      <c r="A236" s="40"/>
      <c r="B236" s="30"/>
      <c r="C236" s="30"/>
      <c r="D236" s="35"/>
      <c r="E236" s="35"/>
      <c r="F236" s="42">
        <f>Table1[[#This Row],[צריכת מים שנתית (מ"ק)]]/365</f>
        <v>0</v>
      </c>
      <c r="G236" s="32" t="e">
        <f>VLOOKUP('תכנית ניטור בסיסית'!C236,'תוספת שלישית בכללים'!$A$2:$D$25,2,FALSE)</f>
        <v>#N/A</v>
      </c>
      <c r="H236" s="35"/>
      <c r="I236" s="32" t="e">
        <f>VLOOKUP('תכנית ניטור בסיסית'!C236,'תוספת שלישית בכללים'!$A$2:$D$25,3,FALSE)</f>
        <v>#N/A</v>
      </c>
      <c r="J236" s="31" t="e">
        <v>#N/A</v>
      </c>
      <c r="K236" s="33" t="e">
        <f>VLOOKUP(C236,'תוספת שלישית בכללים'!$A$2:$D$25,4,FALSE)</f>
        <v>#N/A</v>
      </c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4"/>
      <c r="Z236" s="31"/>
      <c r="AA236" s="34"/>
      <c r="AB236" s="31"/>
    </row>
    <row r="237" spans="1:28" ht="15.6" x14ac:dyDescent="0.25">
      <c r="A237" s="40"/>
      <c r="B237" s="30"/>
      <c r="C237" s="30"/>
      <c r="D237" s="35"/>
      <c r="E237" s="35"/>
      <c r="F237" s="42">
        <f>Table1[[#This Row],[צריכת מים שנתית (מ"ק)]]/365</f>
        <v>0</v>
      </c>
      <c r="G237" s="32" t="e">
        <f>VLOOKUP('תכנית ניטור בסיסית'!C237,'תוספת שלישית בכללים'!$A$2:$D$25,2,FALSE)</f>
        <v>#N/A</v>
      </c>
      <c r="H237" s="35"/>
      <c r="I237" s="32" t="e">
        <f>VLOOKUP('תכנית ניטור בסיסית'!C237,'תוספת שלישית בכללים'!$A$2:$D$25,3,FALSE)</f>
        <v>#N/A</v>
      </c>
      <c r="J237" s="31" t="e">
        <v>#N/A</v>
      </c>
      <c r="K237" s="33" t="e">
        <f>VLOOKUP(C237,'תוספת שלישית בכללים'!$A$2:$D$25,4,FALSE)</f>
        <v>#N/A</v>
      </c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4"/>
      <c r="Z237" s="31"/>
      <c r="AA237" s="34"/>
      <c r="AB237" s="31"/>
    </row>
    <row r="238" spans="1:28" ht="15.6" x14ac:dyDescent="0.25">
      <c r="A238" s="40"/>
      <c r="B238" s="30"/>
      <c r="C238" s="30"/>
      <c r="D238" s="35"/>
      <c r="E238" s="35"/>
      <c r="F238" s="42">
        <f>Table1[[#This Row],[צריכת מים שנתית (מ"ק)]]/365</f>
        <v>0</v>
      </c>
      <c r="G238" s="32" t="e">
        <f>VLOOKUP('תכנית ניטור בסיסית'!C238,'תוספת שלישית בכללים'!$A$2:$D$25,2,FALSE)</f>
        <v>#N/A</v>
      </c>
      <c r="H238" s="35"/>
      <c r="I238" s="32" t="e">
        <f>VLOOKUP('תכנית ניטור בסיסית'!C238,'תוספת שלישית בכללים'!$A$2:$D$25,3,FALSE)</f>
        <v>#N/A</v>
      </c>
      <c r="J238" s="31" t="e">
        <v>#N/A</v>
      </c>
      <c r="K238" s="33" t="e">
        <f>VLOOKUP(C238,'תוספת שלישית בכללים'!$A$2:$D$25,4,FALSE)</f>
        <v>#N/A</v>
      </c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4"/>
      <c r="Z238" s="31"/>
      <c r="AA238" s="34"/>
      <c r="AB238" s="31"/>
    </row>
    <row r="239" spans="1:28" ht="15.6" x14ac:dyDescent="0.25">
      <c r="A239" s="40"/>
      <c r="B239" s="30"/>
      <c r="C239" s="30"/>
      <c r="D239" s="35"/>
      <c r="E239" s="35"/>
      <c r="F239" s="42">
        <f>Table1[[#This Row],[צריכת מים שנתית (מ"ק)]]/365</f>
        <v>0</v>
      </c>
      <c r="G239" s="32" t="e">
        <f>VLOOKUP('תכנית ניטור בסיסית'!C239,'תוספת שלישית בכללים'!$A$2:$D$25,2,FALSE)</f>
        <v>#N/A</v>
      </c>
      <c r="H239" s="35"/>
      <c r="I239" s="32" t="e">
        <f>VLOOKUP('תכנית ניטור בסיסית'!C239,'תוספת שלישית בכללים'!$A$2:$D$25,3,FALSE)</f>
        <v>#N/A</v>
      </c>
      <c r="J239" s="31" t="e">
        <v>#N/A</v>
      </c>
      <c r="K239" s="33" t="e">
        <f>VLOOKUP(C239,'תוספת שלישית בכללים'!$A$2:$D$25,4,FALSE)</f>
        <v>#N/A</v>
      </c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4"/>
      <c r="Z239" s="31"/>
      <c r="AA239" s="34"/>
      <c r="AB239" s="31"/>
    </row>
    <row r="240" spans="1:28" ht="15.6" x14ac:dyDescent="0.25">
      <c r="A240" s="40"/>
      <c r="B240" s="30"/>
      <c r="C240" s="30"/>
      <c r="D240" s="35"/>
      <c r="E240" s="35"/>
      <c r="F240" s="42">
        <f>Table1[[#This Row],[צריכת מים שנתית (מ"ק)]]/365</f>
        <v>0</v>
      </c>
      <c r="G240" s="32" t="e">
        <f>VLOOKUP('תכנית ניטור בסיסית'!C240,'תוספת שלישית בכללים'!$A$2:$D$25,2,FALSE)</f>
        <v>#N/A</v>
      </c>
      <c r="H240" s="35"/>
      <c r="I240" s="32" t="e">
        <f>VLOOKUP('תכנית ניטור בסיסית'!C240,'תוספת שלישית בכללים'!$A$2:$D$25,3,FALSE)</f>
        <v>#N/A</v>
      </c>
      <c r="J240" s="31" t="e">
        <v>#N/A</v>
      </c>
      <c r="K240" s="33" t="e">
        <f>VLOOKUP(C240,'תוספת שלישית בכללים'!$A$2:$D$25,4,FALSE)</f>
        <v>#N/A</v>
      </c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4"/>
      <c r="Z240" s="31"/>
      <c r="AA240" s="34"/>
      <c r="AB240" s="31"/>
    </row>
    <row r="241" spans="1:28" ht="15.6" x14ac:dyDescent="0.25">
      <c r="A241" s="40"/>
      <c r="B241" s="30"/>
      <c r="C241" s="30"/>
      <c r="D241" s="35"/>
      <c r="E241" s="35"/>
      <c r="F241" s="42">
        <f>Table1[[#This Row],[צריכת מים שנתית (מ"ק)]]/365</f>
        <v>0</v>
      </c>
      <c r="G241" s="32" t="e">
        <f>VLOOKUP('תכנית ניטור בסיסית'!C241,'תוספת שלישית בכללים'!$A$2:$D$25,2,FALSE)</f>
        <v>#N/A</v>
      </c>
      <c r="H241" s="35"/>
      <c r="I241" s="32" t="e">
        <f>VLOOKUP('תכנית ניטור בסיסית'!C241,'תוספת שלישית בכללים'!$A$2:$D$25,3,FALSE)</f>
        <v>#N/A</v>
      </c>
      <c r="J241" s="31" t="e">
        <v>#N/A</v>
      </c>
      <c r="K241" s="33" t="e">
        <f>VLOOKUP(C241,'תוספת שלישית בכללים'!$A$2:$D$25,4,FALSE)</f>
        <v>#N/A</v>
      </c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4"/>
      <c r="Z241" s="31"/>
      <c r="AA241" s="34"/>
      <c r="AB241" s="31"/>
    </row>
    <row r="242" spans="1:28" ht="15.6" x14ac:dyDescent="0.25">
      <c r="A242" s="40"/>
      <c r="B242" s="30"/>
      <c r="C242" s="30"/>
      <c r="D242" s="35"/>
      <c r="E242" s="35"/>
      <c r="F242" s="42">
        <f>Table1[[#This Row],[צריכת מים שנתית (מ"ק)]]/365</f>
        <v>0</v>
      </c>
      <c r="G242" s="32" t="e">
        <f>VLOOKUP('תכנית ניטור בסיסית'!C242,'תוספת שלישית בכללים'!$A$2:$D$25,2,FALSE)</f>
        <v>#N/A</v>
      </c>
      <c r="H242" s="35"/>
      <c r="I242" s="32" t="e">
        <f>VLOOKUP('תכנית ניטור בסיסית'!C242,'תוספת שלישית בכללים'!$A$2:$D$25,3,FALSE)</f>
        <v>#N/A</v>
      </c>
      <c r="J242" s="31" t="e">
        <v>#N/A</v>
      </c>
      <c r="K242" s="33" t="e">
        <f>VLOOKUP(C242,'תוספת שלישית בכללים'!$A$2:$D$25,4,FALSE)</f>
        <v>#N/A</v>
      </c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4"/>
      <c r="Z242" s="31"/>
      <c r="AA242" s="34"/>
      <c r="AB242" s="31"/>
    </row>
    <row r="243" spans="1:28" ht="15.6" x14ac:dyDescent="0.25">
      <c r="A243" s="40"/>
      <c r="B243" s="30"/>
      <c r="C243" s="30"/>
      <c r="D243" s="35"/>
      <c r="E243" s="35"/>
      <c r="F243" s="42">
        <f>Table1[[#This Row],[צריכת מים שנתית (מ"ק)]]/365</f>
        <v>0</v>
      </c>
      <c r="G243" s="32" t="e">
        <f>VLOOKUP('תכנית ניטור בסיסית'!C243,'תוספת שלישית בכללים'!$A$2:$D$25,2,FALSE)</f>
        <v>#N/A</v>
      </c>
      <c r="H243" s="35"/>
      <c r="I243" s="32" t="e">
        <f>VLOOKUP('תכנית ניטור בסיסית'!C243,'תוספת שלישית בכללים'!$A$2:$D$25,3,FALSE)</f>
        <v>#N/A</v>
      </c>
      <c r="J243" s="31" t="e">
        <v>#N/A</v>
      </c>
      <c r="K243" s="33" t="e">
        <f>VLOOKUP(C243,'תוספת שלישית בכללים'!$A$2:$D$25,4,FALSE)</f>
        <v>#N/A</v>
      </c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4"/>
      <c r="Z243" s="31"/>
      <c r="AA243" s="34"/>
      <c r="AB243" s="31"/>
    </row>
    <row r="244" spans="1:28" ht="15.6" x14ac:dyDescent="0.25">
      <c r="A244" s="40"/>
      <c r="B244" s="30"/>
      <c r="C244" s="30"/>
      <c r="D244" s="35"/>
      <c r="E244" s="35"/>
      <c r="F244" s="42">
        <f>Table1[[#This Row],[צריכת מים שנתית (מ"ק)]]/365</f>
        <v>0</v>
      </c>
      <c r="G244" s="32" t="e">
        <f>VLOOKUP('תכנית ניטור בסיסית'!C244,'תוספת שלישית בכללים'!$A$2:$D$25,2,FALSE)</f>
        <v>#N/A</v>
      </c>
      <c r="H244" s="35"/>
      <c r="I244" s="32" t="e">
        <f>VLOOKUP('תכנית ניטור בסיסית'!C244,'תוספת שלישית בכללים'!$A$2:$D$25,3,FALSE)</f>
        <v>#N/A</v>
      </c>
      <c r="J244" s="31" t="e">
        <v>#N/A</v>
      </c>
      <c r="K244" s="33" t="e">
        <f>VLOOKUP(C244,'תוספת שלישית בכללים'!$A$2:$D$25,4,FALSE)</f>
        <v>#N/A</v>
      </c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4"/>
      <c r="Z244" s="31"/>
      <c r="AA244" s="34"/>
      <c r="AB244" s="31"/>
    </row>
    <row r="245" spans="1:28" ht="15.6" x14ac:dyDescent="0.25">
      <c r="A245" s="40"/>
      <c r="B245" s="30"/>
      <c r="C245" s="30"/>
      <c r="D245" s="35"/>
      <c r="E245" s="35"/>
      <c r="F245" s="42">
        <f>Table1[[#This Row],[צריכת מים שנתית (מ"ק)]]/365</f>
        <v>0</v>
      </c>
      <c r="G245" s="32" t="e">
        <f>VLOOKUP('תכנית ניטור בסיסית'!C245,'תוספת שלישית בכללים'!$A$2:$D$25,2,FALSE)</f>
        <v>#N/A</v>
      </c>
      <c r="H245" s="35"/>
      <c r="I245" s="32" t="e">
        <f>VLOOKUP('תכנית ניטור בסיסית'!C245,'תוספת שלישית בכללים'!$A$2:$D$25,3,FALSE)</f>
        <v>#N/A</v>
      </c>
      <c r="J245" s="31" t="e">
        <v>#N/A</v>
      </c>
      <c r="K245" s="33" t="e">
        <f>VLOOKUP(C245,'תוספת שלישית בכללים'!$A$2:$D$25,4,FALSE)</f>
        <v>#N/A</v>
      </c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4"/>
      <c r="Z245" s="31"/>
      <c r="AA245" s="34"/>
      <c r="AB245" s="31"/>
    </row>
    <row r="246" spans="1:28" ht="15.6" x14ac:dyDescent="0.25">
      <c r="A246" s="40"/>
      <c r="B246" s="30"/>
      <c r="C246" s="30"/>
      <c r="D246" s="35"/>
      <c r="E246" s="35"/>
      <c r="F246" s="42">
        <f>Table1[[#This Row],[צריכת מים שנתית (מ"ק)]]/365</f>
        <v>0</v>
      </c>
      <c r="G246" s="32" t="e">
        <f>VLOOKUP('תכנית ניטור בסיסית'!C246,'תוספת שלישית בכללים'!$A$2:$D$25,2,FALSE)</f>
        <v>#N/A</v>
      </c>
      <c r="H246" s="35"/>
      <c r="I246" s="32" t="e">
        <f>VLOOKUP('תכנית ניטור בסיסית'!C246,'תוספת שלישית בכללים'!$A$2:$D$25,3,FALSE)</f>
        <v>#N/A</v>
      </c>
      <c r="J246" s="31" t="e">
        <v>#N/A</v>
      </c>
      <c r="K246" s="33" t="e">
        <f>VLOOKUP(C246,'תוספת שלישית בכללים'!$A$2:$D$25,4,FALSE)</f>
        <v>#N/A</v>
      </c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4"/>
      <c r="Z246" s="31"/>
      <c r="AA246" s="34"/>
      <c r="AB246" s="31"/>
    </row>
    <row r="247" spans="1:28" ht="15.6" x14ac:dyDescent="0.25">
      <c r="A247" s="40"/>
      <c r="B247" s="30"/>
      <c r="C247" s="30"/>
      <c r="D247" s="35"/>
      <c r="E247" s="35"/>
      <c r="F247" s="42">
        <f>Table1[[#This Row],[צריכת מים שנתית (מ"ק)]]/365</f>
        <v>0</v>
      </c>
      <c r="G247" s="32" t="e">
        <f>VLOOKUP('תכנית ניטור בסיסית'!C247,'תוספת שלישית בכללים'!$A$2:$D$25,2,FALSE)</f>
        <v>#N/A</v>
      </c>
      <c r="H247" s="35"/>
      <c r="I247" s="32" t="e">
        <f>VLOOKUP('תכנית ניטור בסיסית'!C247,'תוספת שלישית בכללים'!$A$2:$D$25,3,FALSE)</f>
        <v>#N/A</v>
      </c>
      <c r="J247" s="31" t="e">
        <v>#N/A</v>
      </c>
      <c r="K247" s="33" t="e">
        <f>VLOOKUP(C247,'תוספת שלישית בכללים'!$A$2:$D$25,4,FALSE)</f>
        <v>#N/A</v>
      </c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4"/>
      <c r="Z247" s="31"/>
      <c r="AA247" s="34"/>
      <c r="AB247" s="31"/>
    </row>
    <row r="248" spans="1:28" ht="15.6" x14ac:dyDescent="0.25">
      <c r="A248" s="40"/>
      <c r="B248" s="30"/>
      <c r="C248" s="30"/>
      <c r="D248" s="35"/>
      <c r="E248" s="35"/>
      <c r="F248" s="42">
        <f>Table1[[#This Row],[צריכת מים שנתית (מ"ק)]]/365</f>
        <v>0</v>
      </c>
      <c r="G248" s="32" t="e">
        <f>VLOOKUP('תכנית ניטור בסיסית'!C248,'תוספת שלישית בכללים'!$A$2:$D$25,2,FALSE)</f>
        <v>#N/A</v>
      </c>
      <c r="H248" s="35"/>
      <c r="I248" s="32" t="e">
        <f>VLOOKUP('תכנית ניטור בסיסית'!C248,'תוספת שלישית בכללים'!$A$2:$D$25,3,FALSE)</f>
        <v>#N/A</v>
      </c>
      <c r="J248" s="31" t="e">
        <v>#N/A</v>
      </c>
      <c r="K248" s="33" t="e">
        <f>VLOOKUP(C248,'תוספת שלישית בכללים'!$A$2:$D$25,4,FALSE)</f>
        <v>#N/A</v>
      </c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4"/>
      <c r="Z248" s="31"/>
      <c r="AA248" s="34"/>
      <c r="AB248" s="31"/>
    </row>
    <row r="249" spans="1:28" ht="15.6" x14ac:dyDescent="0.25">
      <c r="A249" s="40"/>
      <c r="B249" s="30"/>
      <c r="C249" s="30"/>
      <c r="D249" s="35"/>
      <c r="E249" s="35"/>
      <c r="F249" s="42">
        <f>Table1[[#This Row],[צריכת מים שנתית (מ"ק)]]/365</f>
        <v>0</v>
      </c>
      <c r="G249" s="32" t="e">
        <f>VLOOKUP('תכנית ניטור בסיסית'!C249,'תוספת שלישית בכללים'!$A$2:$D$25,2,FALSE)</f>
        <v>#N/A</v>
      </c>
      <c r="H249" s="35"/>
      <c r="I249" s="32" t="e">
        <f>VLOOKUP('תכנית ניטור בסיסית'!C249,'תוספת שלישית בכללים'!$A$2:$D$25,3,FALSE)</f>
        <v>#N/A</v>
      </c>
      <c r="J249" s="31" t="e">
        <v>#N/A</v>
      </c>
      <c r="K249" s="33" t="e">
        <f>VLOOKUP(C249,'תוספת שלישית בכללים'!$A$2:$D$25,4,FALSE)</f>
        <v>#N/A</v>
      </c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4"/>
      <c r="Z249" s="31"/>
      <c r="AA249" s="34"/>
      <c r="AB249" s="31"/>
    </row>
    <row r="250" spans="1:28" ht="15.6" x14ac:dyDescent="0.25">
      <c r="A250" s="40"/>
      <c r="B250" s="30"/>
      <c r="C250" s="30"/>
      <c r="D250" s="35"/>
      <c r="E250" s="35"/>
      <c r="F250" s="42">
        <f>Table1[[#This Row],[צריכת מים שנתית (מ"ק)]]/365</f>
        <v>0</v>
      </c>
      <c r="G250" s="32" t="e">
        <f>VLOOKUP('תכנית ניטור בסיסית'!C250,'תוספת שלישית בכללים'!$A$2:$D$25,2,FALSE)</f>
        <v>#N/A</v>
      </c>
      <c r="H250" s="35"/>
      <c r="I250" s="32" t="e">
        <f>VLOOKUP('תכנית ניטור בסיסית'!C250,'תוספת שלישית בכללים'!$A$2:$D$25,3,FALSE)</f>
        <v>#N/A</v>
      </c>
      <c r="J250" s="31" t="e">
        <v>#N/A</v>
      </c>
      <c r="K250" s="33" t="e">
        <f>VLOOKUP(C250,'תוספת שלישית בכללים'!$A$2:$D$25,4,FALSE)</f>
        <v>#N/A</v>
      </c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4"/>
      <c r="Z250" s="31"/>
      <c r="AA250" s="34"/>
      <c r="AB250" s="31"/>
    </row>
    <row r="251" spans="1:28" ht="15.6" x14ac:dyDescent="0.25">
      <c r="A251" s="40"/>
      <c r="B251" s="30"/>
      <c r="C251" s="30"/>
      <c r="D251" s="35"/>
      <c r="E251" s="35"/>
      <c r="F251" s="42">
        <f>Table1[[#This Row],[צריכת מים שנתית (מ"ק)]]/365</f>
        <v>0</v>
      </c>
      <c r="G251" s="32" t="e">
        <f>VLOOKUP('תכנית ניטור בסיסית'!C251,'תוספת שלישית בכללים'!$A$2:$D$25,2,FALSE)</f>
        <v>#N/A</v>
      </c>
      <c r="H251" s="35"/>
      <c r="I251" s="32" t="e">
        <f>VLOOKUP('תכנית ניטור בסיסית'!C251,'תוספת שלישית בכללים'!$A$2:$D$25,3,FALSE)</f>
        <v>#N/A</v>
      </c>
      <c r="J251" s="31" t="e">
        <v>#N/A</v>
      </c>
      <c r="K251" s="33" t="e">
        <f>VLOOKUP(C251,'תוספת שלישית בכללים'!$A$2:$D$25,4,FALSE)</f>
        <v>#N/A</v>
      </c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4"/>
      <c r="Z251" s="31"/>
      <c r="AA251" s="34"/>
      <c r="AB251" s="31"/>
    </row>
    <row r="252" spans="1:28" ht="15.6" x14ac:dyDescent="0.25">
      <c r="A252" s="40"/>
      <c r="B252" s="30"/>
      <c r="C252" s="30"/>
      <c r="D252" s="35"/>
      <c r="E252" s="35"/>
      <c r="F252" s="42">
        <f>Table1[[#This Row],[צריכת מים שנתית (מ"ק)]]/365</f>
        <v>0</v>
      </c>
      <c r="G252" s="32" t="e">
        <f>VLOOKUP('תכנית ניטור בסיסית'!C252,'תוספת שלישית בכללים'!$A$2:$D$25,2,FALSE)</f>
        <v>#N/A</v>
      </c>
      <c r="H252" s="35"/>
      <c r="I252" s="32" t="e">
        <f>VLOOKUP('תכנית ניטור בסיסית'!C252,'תוספת שלישית בכללים'!$A$2:$D$25,3,FALSE)</f>
        <v>#N/A</v>
      </c>
      <c r="J252" s="31" t="e">
        <v>#N/A</v>
      </c>
      <c r="K252" s="33" t="e">
        <f>VLOOKUP(C252,'תוספת שלישית בכללים'!$A$2:$D$25,4,FALSE)</f>
        <v>#N/A</v>
      </c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4"/>
      <c r="Z252" s="31"/>
      <c r="AA252" s="34"/>
      <c r="AB252" s="31"/>
    </row>
    <row r="253" spans="1:28" ht="15.6" x14ac:dyDescent="0.25">
      <c r="A253" s="40"/>
      <c r="B253" s="30"/>
      <c r="C253" s="30"/>
      <c r="D253" s="35"/>
      <c r="E253" s="35"/>
      <c r="F253" s="42">
        <f>Table1[[#This Row],[צריכת מים שנתית (מ"ק)]]/365</f>
        <v>0</v>
      </c>
      <c r="G253" s="32" t="e">
        <f>VLOOKUP('תכנית ניטור בסיסית'!C253,'תוספת שלישית בכללים'!$A$2:$D$25,2,FALSE)</f>
        <v>#N/A</v>
      </c>
      <c r="H253" s="35"/>
      <c r="I253" s="32" t="e">
        <f>VLOOKUP('תכנית ניטור בסיסית'!C253,'תוספת שלישית בכללים'!$A$2:$D$25,3,FALSE)</f>
        <v>#N/A</v>
      </c>
      <c r="J253" s="31" t="e">
        <v>#N/A</v>
      </c>
      <c r="K253" s="33" t="e">
        <f>VLOOKUP(C253,'תוספת שלישית בכללים'!$A$2:$D$25,4,FALSE)</f>
        <v>#N/A</v>
      </c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4"/>
      <c r="Z253" s="31"/>
      <c r="AA253" s="34"/>
      <c r="AB253" s="31"/>
    </row>
    <row r="254" spans="1:28" ht="15.6" x14ac:dyDescent="0.25">
      <c r="A254" s="40"/>
      <c r="B254" s="30"/>
      <c r="C254" s="30"/>
      <c r="D254" s="35"/>
      <c r="E254" s="35"/>
      <c r="F254" s="42">
        <f>Table1[[#This Row],[צריכת מים שנתית (מ"ק)]]/365</f>
        <v>0</v>
      </c>
      <c r="G254" s="32" t="e">
        <f>VLOOKUP('תכנית ניטור בסיסית'!C254,'תוספת שלישית בכללים'!$A$2:$D$25,2,FALSE)</f>
        <v>#N/A</v>
      </c>
      <c r="H254" s="35"/>
      <c r="I254" s="32" t="e">
        <f>VLOOKUP('תכנית ניטור בסיסית'!C254,'תוספת שלישית בכללים'!$A$2:$D$25,3,FALSE)</f>
        <v>#N/A</v>
      </c>
      <c r="J254" s="31" t="e">
        <v>#N/A</v>
      </c>
      <c r="K254" s="33" t="e">
        <f>VLOOKUP(C254,'תוספת שלישית בכללים'!$A$2:$D$25,4,FALSE)</f>
        <v>#N/A</v>
      </c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4"/>
      <c r="Z254" s="31"/>
      <c r="AA254" s="34"/>
      <c r="AB254" s="31"/>
    </row>
    <row r="255" spans="1:28" ht="15.6" x14ac:dyDescent="0.25">
      <c r="A255" s="40"/>
      <c r="B255" s="30"/>
      <c r="C255" s="30"/>
      <c r="D255" s="35"/>
      <c r="E255" s="35"/>
      <c r="F255" s="42">
        <f>Table1[[#This Row],[צריכת מים שנתית (מ"ק)]]/365</f>
        <v>0</v>
      </c>
      <c r="G255" s="32" t="e">
        <f>VLOOKUP('תכנית ניטור בסיסית'!C255,'תוספת שלישית בכללים'!$A$2:$D$25,2,FALSE)</f>
        <v>#N/A</v>
      </c>
      <c r="H255" s="35"/>
      <c r="I255" s="32" t="e">
        <f>VLOOKUP('תכנית ניטור בסיסית'!C255,'תוספת שלישית בכללים'!$A$2:$D$25,3,FALSE)</f>
        <v>#N/A</v>
      </c>
      <c r="J255" s="31" t="e">
        <v>#N/A</v>
      </c>
      <c r="K255" s="33" t="e">
        <f>VLOOKUP(C255,'תוספת שלישית בכללים'!$A$2:$D$25,4,FALSE)</f>
        <v>#N/A</v>
      </c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4"/>
      <c r="Z255" s="31"/>
      <c r="AA255" s="34"/>
      <c r="AB255" s="31"/>
    </row>
    <row r="256" spans="1:28" ht="15.6" x14ac:dyDescent="0.25">
      <c r="A256" s="40"/>
      <c r="B256" s="30"/>
      <c r="C256" s="30"/>
      <c r="D256" s="35"/>
      <c r="E256" s="35"/>
      <c r="F256" s="42">
        <f>Table1[[#This Row],[צריכת מים שנתית (מ"ק)]]/365</f>
        <v>0</v>
      </c>
      <c r="G256" s="32" t="e">
        <f>VLOOKUP('תכנית ניטור בסיסית'!C256,'תוספת שלישית בכללים'!$A$2:$D$25,2,FALSE)</f>
        <v>#N/A</v>
      </c>
      <c r="H256" s="35"/>
      <c r="I256" s="32" t="e">
        <f>VLOOKUP('תכנית ניטור בסיסית'!C256,'תוספת שלישית בכללים'!$A$2:$D$25,3,FALSE)</f>
        <v>#N/A</v>
      </c>
      <c r="J256" s="31" t="e">
        <v>#N/A</v>
      </c>
      <c r="K256" s="33" t="e">
        <f>VLOOKUP(C256,'תוספת שלישית בכללים'!$A$2:$D$25,4,FALSE)</f>
        <v>#N/A</v>
      </c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4"/>
      <c r="Z256" s="31"/>
      <c r="AA256" s="34"/>
      <c r="AB256" s="31"/>
    </row>
    <row r="257" spans="1:28" ht="15.6" x14ac:dyDescent="0.25">
      <c r="A257" s="40"/>
      <c r="B257" s="30"/>
      <c r="C257" s="30"/>
      <c r="D257" s="35"/>
      <c r="E257" s="35"/>
      <c r="F257" s="42">
        <f>Table1[[#This Row],[צריכת מים שנתית (מ"ק)]]/365</f>
        <v>0</v>
      </c>
      <c r="G257" s="32" t="e">
        <f>VLOOKUP('תכנית ניטור בסיסית'!C257,'תוספת שלישית בכללים'!$A$2:$D$25,2,FALSE)</f>
        <v>#N/A</v>
      </c>
      <c r="H257" s="35"/>
      <c r="I257" s="32" t="e">
        <f>VLOOKUP('תכנית ניטור בסיסית'!C257,'תוספת שלישית בכללים'!$A$2:$D$25,3,FALSE)</f>
        <v>#N/A</v>
      </c>
      <c r="J257" s="31" t="e">
        <v>#N/A</v>
      </c>
      <c r="K257" s="33" t="e">
        <f>VLOOKUP(C257,'תוספת שלישית בכללים'!$A$2:$D$25,4,FALSE)</f>
        <v>#N/A</v>
      </c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4"/>
      <c r="Z257" s="31"/>
      <c r="AA257" s="34"/>
      <c r="AB257" s="31"/>
    </row>
    <row r="258" spans="1:28" ht="15.6" x14ac:dyDescent="0.25">
      <c r="A258" s="40"/>
      <c r="B258" s="30"/>
      <c r="C258" s="30"/>
      <c r="D258" s="35"/>
      <c r="E258" s="35"/>
      <c r="F258" s="42">
        <f>Table1[[#This Row],[צריכת מים שנתית (מ"ק)]]/365</f>
        <v>0</v>
      </c>
      <c r="G258" s="32" t="e">
        <f>VLOOKUP('תכנית ניטור בסיסית'!C258,'תוספת שלישית בכללים'!$A$2:$D$25,2,FALSE)</f>
        <v>#N/A</v>
      </c>
      <c r="H258" s="35"/>
      <c r="I258" s="32" t="e">
        <f>VLOOKUP('תכנית ניטור בסיסית'!C258,'תוספת שלישית בכללים'!$A$2:$D$25,3,FALSE)</f>
        <v>#N/A</v>
      </c>
      <c r="J258" s="31" t="e">
        <v>#N/A</v>
      </c>
      <c r="K258" s="33" t="e">
        <f>VLOOKUP(C258,'תוספת שלישית בכללים'!$A$2:$D$25,4,FALSE)</f>
        <v>#N/A</v>
      </c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4"/>
      <c r="Z258" s="31"/>
      <c r="AA258" s="34"/>
      <c r="AB258" s="31"/>
    </row>
    <row r="259" spans="1:28" ht="15.6" x14ac:dyDescent="0.25">
      <c r="A259" s="40"/>
      <c r="B259" s="30"/>
      <c r="C259" s="30"/>
      <c r="D259" s="35"/>
      <c r="E259" s="35"/>
      <c r="F259" s="42">
        <f>Table1[[#This Row],[צריכת מים שנתית (מ"ק)]]/365</f>
        <v>0</v>
      </c>
      <c r="G259" s="32" t="e">
        <f>VLOOKUP('תכנית ניטור בסיסית'!C259,'תוספת שלישית בכללים'!$A$2:$D$25,2,FALSE)</f>
        <v>#N/A</v>
      </c>
      <c r="H259" s="35"/>
      <c r="I259" s="32" t="e">
        <f>VLOOKUP('תכנית ניטור בסיסית'!C259,'תוספת שלישית בכללים'!$A$2:$D$25,3,FALSE)</f>
        <v>#N/A</v>
      </c>
      <c r="J259" s="31" t="e">
        <v>#N/A</v>
      </c>
      <c r="K259" s="33" t="e">
        <f>VLOOKUP(C259,'תוספת שלישית בכללים'!$A$2:$D$25,4,FALSE)</f>
        <v>#N/A</v>
      </c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4"/>
      <c r="Z259" s="31"/>
      <c r="AA259" s="34"/>
      <c r="AB259" s="31"/>
    </row>
    <row r="260" spans="1:28" ht="15.6" x14ac:dyDescent="0.25">
      <c r="A260" s="40"/>
      <c r="B260" s="30"/>
      <c r="C260" s="30"/>
      <c r="D260" s="35"/>
      <c r="E260" s="35"/>
      <c r="F260" s="42">
        <f>Table1[[#This Row],[צריכת מים שנתית (מ"ק)]]/365</f>
        <v>0</v>
      </c>
      <c r="G260" s="32" t="e">
        <f>VLOOKUP('תכנית ניטור בסיסית'!C260,'תוספת שלישית בכללים'!$A$2:$D$25,2,FALSE)</f>
        <v>#N/A</v>
      </c>
      <c r="H260" s="35"/>
      <c r="I260" s="32" t="e">
        <f>VLOOKUP('תכנית ניטור בסיסית'!C260,'תוספת שלישית בכללים'!$A$2:$D$25,3,FALSE)</f>
        <v>#N/A</v>
      </c>
      <c r="J260" s="31" t="e">
        <v>#N/A</v>
      </c>
      <c r="K260" s="33" t="e">
        <f>VLOOKUP(C260,'תוספת שלישית בכללים'!$A$2:$D$25,4,FALSE)</f>
        <v>#N/A</v>
      </c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4"/>
      <c r="Z260" s="31"/>
      <c r="AA260" s="34"/>
      <c r="AB260" s="31"/>
    </row>
    <row r="261" spans="1:28" ht="15.6" x14ac:dyDescent="0.25">
      <c r="A261" s="40"/>
      <c r="B261" s="30"/>
      <c r="C261" s="30"/>
      <c r="D261" s="35"/>
      <c r="E261" s="35"/>
      <c r="F261" s="42">
        <f>Table1[[#This Row],[צריכת מים שנתית (מ"ק)]]/365</f>
        <v>0</v>
      </c>
      <c r="G261" s="32" t="e">
        <f>VLOOKUP('תכנית ניטור בסיסית'!C261,'תוספת שלישית בכללים'!$A$2:$D$25,2,FALSE)</f>
        <v>#N/A</v>
      </c>
      <c r="H261" s="35"/>
      <c r="I261" s="32" t="e">
        <f>VLOOKUP('תכנית ניטור בסיסית'!C261,'תוספת שלישית בכללים'!$A$2:$D$25,3,FALSE)</f>
        <v>#N/A</v>
      </c>
      <c r="J261" s="31" t="e">
        <v>#N/A</v>
      </c>
      <c r="K261" s="33" t="e">
        <f>VLOOKUP(C261,'תוספת שלישית בכללים'!$A$2:$D$25,4,FALSE)</f>
        <v>#N/A</v>
      </c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4"/>
      <c r="Z261" s="31"/>
      <c r="AA261" s="34"/>
      <c r="AB261" s="31"/>
    </row>
    <row r="262" spans="1:28" ht="15.6" x14ac:dyDescent="0.25">
      <c r="A262" s="40"/>
      <c r="B262" s="30"/>
      <c r="C262" s="30"/>
      <c r="D262" s="35"/>
      <c r="E262" s="35"/>
      <c r="F262" s="42">
        <f>Table1[[#This Row],[צריכת מים שנתית (מ"ק)]]/365</f>
        <v>0</v>
      </c>
      <c r="G262" s="32" t="e">
        <f>VLOOKUP('תכנית ניטור בסיסית'!C262,'תוספת שלישית בכללים'!$A$2:$D$25,2,FALSE)</f>
        <v>#N/A</v>
      </c>
      <c r="H262" s="35"/>
      <c r="I262" s="32" t="e">
        <f>VLOOKUP('תכנית ניטור בסיסית'!C262,'תוספת שלישית בכללים'!$A$2:$D$25,3,FALSE)</f>
        <v>#N/A</v>
      </c>
      <c r="J262" s="31" t="e">
        <v>#N/A</v>
      </c>
      <c r="K262" s="33" t="e">
        <f>VLOOKUP(C262,'תוספת שלישית בכללים'!$A$2:$D$25,4,FALSE)</f>
        <v>#N/A</v>
      </c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4"/>
      <c r="Z262" s="31"/>
      <c r="AA262" s="34"/>
      <c r="AB262" s="31"/>
    </row>
    <row r="263" spans="1:28" ht="15.6" x14ac:dyDescent="0.25">
      <c r="A263" s="40"/>
      <c r="B263" s="30"/>
      <c r="C263" s="30"/>
      <c r="D263" s="35"/>
      <c r="E263" s="35"/>
      <c r="F263" s="42">
        <f>Table1[[#This Row],[צריכת מים שנתית (מ"ק)]]/365</f>
        <v>0</v>
      </c>
      <c r="G263" s="32" t="e">
        <f>VLOOKUP('תכנית ניטור בסיסית'!C263,'תוספת שלישית בכללים'!$A$2:$D$25,2,FALSE)</f>
        <v>#N/A</v>
      </c>
      <c r="H263" s="35"/>
      <c r="I263" s="32" t="e">
        <f>VLOOKUP('תכנית ניטור בסיסית'!C263,'תוספת שלישית בכללים'!$A$2:$D$25,3,FALSE)</f>
        <v>#N/A</v>
      </c>
      <c r="J263" s="31" t="e">
        <v>#N/A</v>
      </c>
      <c r="K263" s="33" t="e">
        <f>VLOOKUP(C263,'תוספת שלישית בכללים'!$A$2:$D$25,4,FALSE)</f>
        <v>#N/A</v>
      </c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4"/>
      <c r="Z263" s="31"/>
      <c r="AA263" s="34"/>
      <c r="AB263" s="31"/>
    </row>
    <row r="264" spans="1:28" ht="15.6" x14ac:dyDescent="0.25">
      <c r="A264" s="40"/>
      <c r="B264" s="30"/>
      <c r="C264" s="30"/>
      <c r="D264" s="35"/>
      <c r="E264" s="35"/>
      <c r="F264" s="42">
        <f>Table1[[#This Row],[צריכת מים שנתית (מ"ק)]]/365</f>
        <v>0</v>
      </c>
      <c r="G264" s="32" t="e">
        <f>VLOOKUP('תכנית ניטור בסיסית'!C264,'תוספת שלישית בכללים'!$A$2:$D$25,2,FALSE)</f>
        <v>#N/A</v>
      </c>
      <c r="H264" s="35"/>
      <c r="I264" s="32" t="e">
        <f>VLOOKUP('תכנית ניטור בסיסית'!C264,'תוספת שלישית בכללים'!$A$2:$D$25,3,FALSE)</f>
        <v>#N/A</v>
      </c>
      <c r="J264" s="31" t="e">
        <v>#N/A</v>
      </c>
      <c r="K264" s="33" t="e">
        <f>VLOOKUP(C264,'תוספת שלישית בכללים'!$A$2:$D$25,4,FALSE)</f>
        <v>#N/A</v>
      </c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4"/>
      <c r="Z264" s="31"/>
      <c r="AA264" s="34"/>
      <c r="AB264" s="31"/>
    </row>
    <row r="265" spans="1:28" ht="15.6" x14ac:dyDescent="0.25">
      <c r="A265" s="40"/>
      <c r="B265" s="30"/>
      <c r="C265" s="30"/>
      <c r="D265" s="35"/>
      <c r="E265" s="35"/>
      <c r="F265" s="42">
        <f>Table1[[#This Row],[צריכת מים שנתית (מ"ק)]]/365</f>
        <v>0</v>
      </c>
      <c r="G265" s="32" t="e">
        <f>VLOOKUP('תכנית ניטור בסיסית'!C265,'תוספת שלישית בכללים'!$A$2:$D$25,2,FALSE)</f>
        <v>#N/A</v>
      </c>
      <c r="H265" s="35"/>
      <c r="I265" s="32" t="e">
        <f>VLOOKUP('תכנית ניטור בסיסית'!C265,'תוספת שלישית בכללים'!$A$2:$D$25,3,FALSE)</f>
        <v>#N/A</v>
      </c>
      <c r="J265" s="31" t="e">
        <v>#N/A</v>
      </c>
      <c r="K265" s="33" t="e">
        <f>VLOOKUP(C265,'תוספת שלישית בכללים'!$A$2:$D$25,4,FALSE)</f>
        <v>#N/A</v>
      </c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4"/>
      <c r="Z265" s="31"/>
      <c r="AA265" s="34"/>
      <c r="AB265" s="31"/>
    </row>
    <row r="266" spans="1:28" ht="15.6" x14ac:dyDescent="0.25">
      <c r="A266" s="40"/>
      <c r="B266" s="30"/>
      <c r="C266" s="30"/>
      <c r="D266" s="35"/>
      <c r="E266" s="35"/>
      <c r="F266" s="42">
        <f>Table1[[#This Row],[צריכת מים שנתית (מ"ק)]]/365</f>
        <v>0</v>
      </c>
      <c r="G266" s="32" t="e">
        <f>VLOOKUP('תכנית ניטור בסיסית'!C266,'תוספת שלישית בכללים'!$A$2:$D$25,2,FALSE)</f>
        <v>#N/A</v>
      </c>
      <c r="H266" s="35"/>
      <c r="I266" s="32" t="e">
        <f>VLOOKUP('תכנית ניטור בסיסית'!C266,'תוספת שלישית בכללים'!$A$2:$D$25,3,FALSE)</f>
        <v>#N/A</v>
      </c>
      <c r="J266" s="31" t="e">
        <v>#N/A</v>
      </c>
      <c r="K266" s="33" t="e">
        <f>VLOOKUP(C266,'תוספת שלישית בכללים'!$A$2:$D$25,4,FALSE)</f>
        <v>#N/A</v>
      </c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4"/>
      <c r="Z266" s="31"/>
      <c r="AA266" s="34"/>
      <c r="AB266" s="31"/>
    </row>
    <row r="267" spans="1:28" ht="15.75" customHeight="1" x14ac:dyDescent="0.25">
      <c r="A267" s="40"/>
      <c r="B267" s="30"/>
      <c r="C267" s="30"/>
      <c r="D267" s="35"/>
      <c r="E267" s="35"/>
      <c r="F267" s="42">
        <f>Table1[[#This Row],[צריכת מים שנתית (מ"ק)]]/365</f>
        <v>0</v>
      </c>
      <c r="G267" s="32" t="e">
        <f>VLOOKUP('תכנית ניטור בסיסית'!C267,'תוספת שלישית בכללים'!$A$2:$D$25,2,FALSE)</f>
        <v>#N/A</v>
      </c>
      <c r="H267" s="35"/>
      <c r="I267" s="32" t="e">
        <f>VLOOKUP('תכנית ניטור בסיסית'!C267,'תוספת שלישית בכללים'!$A$2:$D$25,3,FALSE)</f>
        <v>#N/A</v>
      </c>
      <c r="J267" s="31" t="e">
        <v>#N/A</v>
      </c>
      <c r="K267" s="33" t="e">
        <f>VLOOKUP(C267,'תוספת שלישית בכללים'!$A$2:$D$25,4,FALSE)</f>
        <v>#N/A</v>
      </c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4"/>
      <c r="Z267" s="31"/>
      <c r="AA267" s="34"/>
      <c r="AB267" s="31"/>
    </row>
    <row r="268" spans="1:28" ht="15.6" x14ac:dyDescent="0.25">
      <c r="A268" s="40"/>
      <c r="B268" s="30"/>
      <c r="C268" s="30"/>
      <c r="D268" s="35"/>
      <c r="E268" s="35"/>
      <c r="F268" s="42">
        <f>Table1[[#This Row],[צריכת מים שנתית (מ"ק)]]/365</f>
        <v>0</v>
      </c>
      <c r="G268" s="32" t="e">
        <f>VLOOKUP('תכנית ניטור בסיסית'!C268,'תוספת שלישית בכללים'!$A$2:$D$25,2,FALSE)</f>
        <v>#N/A</v>
      </c>
      <c r="H268" s="35"/>
      <c r="I268" s="32" t="e">
        <f>VLOOKUP('תכנית ניטור בסיסית'!C268,'תוספת שלישית בכללים'!$A$2:$D$25,3,FALSE)</f>
        <v>#N/A</v>
      </c>
      <c r="J268" s="31" t="e">
        <v>#N/A</v>
      </c>
      <c r="K268" s="33" t="e">
        <f>VLOOKUP(C268,'תוספת שלישית בכללים'!$A$2:$D$25,4,FALSE)</f>
        <v>#N/A</v>
      </c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4"/>
      <c r="Z268" s="31"/>
      <c r="AA268" s="34"/>
      <c r="AB268" s="31"/>
    </row>
    <row r="269" spans="1:28" ht="15.6" x14ac:dyDescent="0.25">
      <c r="A269" s="40"/>
      <c r="B269" s="30"/>
      <c r="C269" s="30"/>
      <c r="D269" s="35"/>
      <c r="E269" s="35"/>
      <c r="F269" s="42">
        <f>Table1[[#This Row],[צריכת מים שנתית (מ"ק)]]/365</f>
        <v>0</v>
      </c>
      <c r="G269" s="32" t="e">
        <f>VLOOKUP('תכנית ניטור בסיסית'!C269,'תוספת שלישית בכללים'!$A$2:$D$25,2,FALSE)</f>
        <v>#N/A</v>
      </c>
      <c r="H269" s="35"/>
      <c r="I269" s="32" t="e">
        <f>VLOOKUP('תכנית ניטור בסיסית'!C269,'תוספת שלישית בכללים'!$A$2:$D$25,3,FALSE)</f>
        <v>#N/A</v>
      </c>
      <c r="J269" s="31" t="e">
        <v>#N/A</v>
      </c>
      <c r="K269" s="33" t="e">
        <f>VLOOKUP(C269,'תוספת שלישית בכללים'!$A$2:$D$25,4,FALSE)</f>
        <v>#N/A</v>
      </c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4"/>
      <c r="Z269" s="31"/>
      <c r="AA269" s="34"/>
      <c r="AB269" s="31"/>
    </row>
    <row r="270" spans="1:28" ht="15.6" x14ac:dyDescent="0.25">
      <c r="A270" s="40"/>
      <c r="B270" s="30"/>
      <c r="C270" s="30"/>
      <c r="D270" s="35"/>
      <c r="E270" s="35"/>
      <c r="F270" s="42">
        <f>Table1[[#This Row],[צריכת מים שנתית (מ"ק)]]/365</f>
        <v>0</v>
      </c>
      <c r="G270" s="32" t="e">
        <f>VLOOKUP('תכנית ניטור בסיסית'!C270,'תוספת שלישית בכללים'!$A$2:$D$25,2,FALSE)</f>
        <v>#N/A</v>
      </c>
      <c r="H270" s="35"/>
      <c r="I270" s="32" t="e">
        <f>VLOOKUP('תכנית ניטור בסיסית'!C270,'תוספת שלישית בכללים'!$A$2:$D$25,3,FALSE)</f>
        <v>#N/A</v>
      </c>
      <c r="J270" s="31" t="e">
        <v>#N/A</v>
      </c>
      <c r="K270" s="33" t="e">
        <f>VLOOKUP(C270,'תוספת שלישית בכללים'!$A$2:$D$25,4,FALSE)</f>
        <v>#N/A</v>
      </c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4"/>
      <c r="Z270" s="31"/>
      <c r="AA270" s="34"/>
      <c r="AB270" s="31"/>
    </row>
    <row r="271" spans="1:28" ht="15.6" x14ac:dyDescent="0.25">
      <c r="A271" s="40"/>
      <c r="B271" s="30"/>
      <c r="C271" s="30"/>
      <c r="D271" s="35"/>
      <c r="E271" s="35"/>
      <c r="F271" s="42">
        <f>Table1[[#This Row],[צריכת מים שנתית (מ"ק)]]/365</f>
        <v>0</v>
      </c>
      <c r="G271" s="32" t="e">
        <f>VLOOKUP('תכנית ניטור בסיסית'!C271,'תוספת שלישית בכללים'!$A$2:$D$25,2,FALSE)</f>
        <v>#N/A</v>
      </c>
      <c r="H271" s="35"/>
      <c r="I271" s="32" t="e">
        <f>VLOOKUP('תכנית ניטור בסיסית'!C271,'תוספת שלישית בכללים'!$A$2:$D$25,3,FALSE)</f>
        <v>#N/A</v>
      </c>
      <c r="J271" s="31" t="e">
        <v>#N/A</v>
      </c>
      <c r="K271" s="33" t="e">
        <f>VLOOKUP(C271,'תוספת שלישית בכללים'!$A$2:$D$25,4,FALSE)</f>
        <v>#N/A</v>
      </c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4"/>
      <c r="Z271" s="31"/>
      <c r="AA271" s="34"/>
      <c r="AB271" s="31"/>
    </row>
    <row r="272" spans="1:28" ht="15.6" x14ac:dyDescent="0.25">
      <c r="A272" s="40"/>
      <c r="B272" s="30"/>
      <c r="C272" s="30"/>
      <c r="D272" s="35"/>
      <c r="E272" s="35"/>
      <c r="F272" s="42">
        <f>Table1[[#This Row],[צריכת מים שנתית (מ"ק)]]/365</f>
        <v>0</v>
      </c>
      <c r="G272" s="32" t="e">
        <f>VLOOKUP('תכנית ניטור בסיסית'!C272,'תוספת שלישית בכללים'!$A$2:$D$25,2,FALSE)</f>
        <v>#N/A</v>
      </c>
      <c r="H272" s="35"/>
      <c r="I272" s="32" t="e">
        <f>VLOOKUP('תכנית ניטור בסיסית'!C272,'תוספת שלישית בכללים'!$A$2:$D$25,3,FALSE)</f>
        <v>#N/A</v>
      </c>
      <c r="J272" s="31" t="e">
        <v>#N/A</v>
      </c>
      <c r="K272" s="33" t="e">
        <f>VLOOKUP(C272,'תוספת שלישית בכללים'!$A$2:$D$25,4,FALSE)</f>
        <v>#N/A</v>
      </c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4"/>
      <c r="Z272" s="31"/>
      <c r="AA272" s="34"/>
      <c r="AB272" s="31"/>
    </row>
    <row r="273" spans="1:28" ht="15.6" x14ac:dyDescent="0.25">
      <c r="A273" s="40"/>
      <c r="B273" s="30"/>
      <c r="C273" s="30"/>
      <c r="D273" s="35"/>
      <c r="E273" s="35"/>
      <c r="F273" s="42">
        <f>Table1[[#This Row],[צריכת מים שנתית (מ"ק)]]/365</f>
        <v>0</v>
      </c>
      <c r="G273" s="32" t="e">
        <f>VLOOKUP('תכנית ניטור בסיסית'!C273,'תוספת שלישית בכללים'!$A$2:$D$25,2,FALSE)</f>
        <v>#N/A</v>
      </c>
      <c r="H273" s="35"/>
      <c r="I273" s="32" t="e">
        <f>VLOOKUP('תכנית ניטור בסיסית'!C273,'תוספת שלישית בכללים'!$A$2:$D$25,3,FALSE)</f>
        <v>#N/A</v>
      </c>
      <c r="J273" s="31" t="e">
        <v>#N/A</v>
      </c>
      <c r="K273" s="33" t="e">
        <f>VLOOKUP(C273,'תוספת שלישית בכללים'!$A$2:$D$25,4,FALSE)</f>
        <v>#N/A</v>
      </c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4"/>
      <c r="Z273" s="31"/>
      <c r="AA273" s="34"/>
      <c r="AB273" s="31"/>
    </row>
    <row r="274" spans="1:28" ht="15.6" x14ac:dyDescent="0.25">
      <c r="A274" s="40"/>
      <c r="B274" s="30"/>
      <c r="C274" s="30"/>
      <c r="D274" s="35"/>
      <c r="E274" s="35"/>
      <c r="F274" s="42">
        <f>Table1[[#This Row],[צריכת מים שנתית (מ"ק)]]/365</f>
        <v>0</v>
      </c>
      <c r="G274" s="32" t="e">
        <f>VLOOKUP('תכנית ניטור בסיסית'!C274,'תוספת שלישית בכללים'!$A$2:$D$25,2,FALSE)</f>
        <v>#N/A</v>
      </c>
      <c r="H274" s="35"/>
      <c r="I274" s="32" t="e">
        <f>VLOOKUP('תכנית ניטור בסיסית'!C274,'תוספת שלישית בכללים'!$A$2:$D$25,3,FALSE)</f>
        <v>#N/A</v>
      </c>
      <c r="J274" s="31" t="e">
        <v>#N/A</v>
      </c>
      <c r="K274" s="33" t="e">
        <f>VLOOKUP(C274,'תוספת שלישית בכללים'!$A$2:$D$25,4,FALSE)</f>
        <v>#N/A</v>
      </c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4"/>
      <c r="Z274" s="31"/>
      <c r="AA274" s="34"/>
      <c r="AB274" s="31"/>
    </row>
    <row r="275" spans="1:28" ht="15.6" x14ac:dyDescent="0.25">
      <c r="A275" s="40"/>
      <c r="B275" s="30"/>
      <c r="C275" s="30"/>
      <c r="D275" s="35"/>
      <c r="E275" s="35"/>
      <c r="F275" s="42">
        <f>Table1[[#This Row],[צריכת מים שנתית (מ"ק)]]/365</f>
        <v>0</v>
      </c>
      <c r="G275" s="32" t="e">
        <f>VLOOKUP('תכנית ניטור בסיסית'!C275,'תוספת שלישית בכללים'!$A$2:$D$25,2,FALSE)</f>
        <v>#N/A</v>
      </c>
      <c r="H275" s="35"/>
      <c r="I275" s="32" t="e">
        <f>VLOOKUP('תכנית ניטור בסיסית'!C275,'תוספת שלישית בכללים'!$A$2:$D$25,3,FALSE)</f>
        <v>#N/A</v>
      </c>
      <c r="J275" s="31" t="e">
        <v>#N/A</v>
      </c>
      <c r="K275" s="33" t="e">
        <f>VLOOKUP(C275,'תוספת שלישית בכללים'!$A$2:$D$25,4,FALSE)</f>
        <v>#N/A</v>
      </c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4"/>
      <c r="Z275" s="31"/>
      <c r="AA275" s="34"/>
      <c r="AB275" s="31"/>
    </row>
    <row r="276" spans="1:28" ht="15.6" x14ac:dyDescent="0.25">
      <c r="A276" s="40"/>
      <c r="B276" s="30"/>
      <c r="C276" s="30"/>
      <c r="D276" s="35"/>
      <c r="E276" s="35"/>
      <c r="F276" s="42">
        <f>Table1[[#This Row],[צריכת מים שנתית (מ"ק)]]/365</f>
        <v>0</v>
      </c>
      <c r="G276" s="32" t="e">
        <f>VLOOKUP('תכנית ניטור בסיסית'!C276,'תוספת שלישית בכללים'!$A$2:$D$25,2,FALSE)</f>
        <v>#N/A</v>
      </c>
      <c r="H276" s="35"/>
      <c r="I276" s="32" t="e">
        <f>VLOOKUP('תכנית ניטור בסיסית'!C276,'תוספת שלישית בכללים'!$A$2:$D$25,3,FALSE)</f>
        <v>#N/A</v>
      </c>
      <c r="J276" s="31" t="e">
        <v>#N/A</v>
      </c>
      <c r="K276" s="33" t="e">
        <f>VLOOKUP(C276,'תוספת שלישית בכללים'!$A$2:$D$25,4,FALSE)</f>
        <v>#N/A</v>
      </c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4"/>
      <c r="Z276" s="31"/>
      <c r="AA276" s="34"/>
      <c r="AB276" s="31"/>
    </row>
    <row r="277" spans="1:28" ht="15.6" x14ac:dyDescent="0.25">
      <c r="A277" s="40"/>
      <c r="B277" s="30"/>
      <c r="C277" s="30"/>
      <c r="D277" s="35"/>
      <c r="E277" s="35"/>
      <c r="F277" s="42">
        <f>Table1[[#This Row],[צריכת מים שנתית (מ"ק)]]/365</f>
        <v>0</v>
      </c>
      <c r="G277" s="32" t="e">
        <f>VLOOKUP('תכנית ניטור בסיסית'!C277,'תוספת שלישית בכללים'!$A$2:$D$25,2,FALSE)</f>
        <v>#N/A</v>
      </c>
      <c r="H277" s="35"/>
      <c r="I277" s="32" t="e">
        <f>VLOOKUP('תכנית ניטור בסיסית'!C277,'תוספת שלישית בכללים'!$A$2:$D$25,3,FALSE)</f>
        <v>#N/A</v>
      </c>
      <c r="J277" s="31" t="e">
        <v>#N/A</v>
      </c>
      <c r="K277" s="33" t="e">
        <f>VLOOKUP(C277,'תוספת שלישית בכללים'!$A$2:$D$25,4,FALSE)</f>
        <v>#N/A</v>
      </c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4"/>
      <c r="Z277" s="31"/>
      <c r="AA277" s="34"/>
      <c r="AB277" s="31"/>
    </row>
    <row r="278" spans="1:28" ht="15.6" x14ac:dyDescent="0.25">
      <c r="A278" s="40"/>
      <c r="B278" s="30"/>
      <c r="C278" s="30"/>
      <c r="D278" s="35"/>
      <c r="E278" s="35"/>
      <c r="F278" s="42">
        <f>Table1[[#This Row],[צריכת מים שנתית (מ"ק)]]/365</f>
        <v>0</v>
      </c>
      <c r="G278" s="32" t="e">
        <f>VLOOKUP('תכנית ניטור בסיסית'!C278,'תוספת שלישית בכללים'!$A$2:$D$25,2,FALSE)</f>
        <v>#N/A</v>
      </c>
      <c r="H278" s="35"/>
      <c r="I278" s="32" t="e">
        <f>VLOOKUP('תכנית ניטור בסיסית'!C278,'תוספת שלישית בכללים'!$A$2:$D$25,3,FALSE)</f>
        <v>#N/A</v>
      </c>
      <c r="J278" s="31" t="e">
        <v>#N/A</v>
      </c>
      <c r="K278" s="33" t="e">
        <f>VLOOKUP(C278,'תוספת שלישית בכללים'!$A$2:$D$25,4,FALSE)</f>
        <v>#N/A</v>
      </c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4"/>
      <c r="Z278" s="31"/>
      <c r="AA278" s="34"/>
      <c r="AB278" s="31"/>
    </row>
    <row r="279" spans="1:28" ht="15.6" x14ac:dyDescent="0.25">
      <c r="A279" s="40"/>
      <c r="B279" s="30"/>
      <c r="C279" s="30"/>
      <c r="D279" s="35"/>
      <c r="E279" s="35"/>
      <c r="F279" s="42">
        <f>Table1[[#This Row],[צריכת מים שנתית (מ"ק)]]/365</f>
        <v>0</v>
      </c>
      <c r="G279" s="32" t="e">
        <f>VLOOKUP('תכנית ניטור בסיסית'!C279,'תוספת שלישית בכללים'!$A$2:$D$25,2,FALSE)</f>
        <v>#N/A</v>
      </c>
      <c r="H279" s="35"/>
      <c r="I279" s="32" t="e">
        <f>VLOOKUP('תכנית ניטור בסיסית'!C279,'תוספת שלישית בכללים'!$A$2:$D$25,3,FALSE)</f>
        <v>#N/A</v>
      </c>
      <c r="J279" s="31" t="e">
        <v>#N/A</v>
      </c>
      <c r="K279" s="33" t="e">
        <f>VLOOKUP(C279,'תוספת שלישית בכללים'!$A$2:$D$25,4,FALSE)</f>
        <v>#N/A</v>
      </c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4"/>
      <c r="Z279" s="31"/>
      <c r="AA279" s="34"/>
      <c r="AB279" s="31"/>
    </row>
    <row r="280" spans="1:28" ht="15.6" x14ac:dyDescent="0.25">
      <c r="A280" s="40"/>
      <c r="B280" s="30"/>
      <c r="C280" s="30"/>
      <c r="D280" s="35"/>
      <c r="E280" s="35"/>
      <c r="F280" s="42">
        <f>Table1[[#This Row],[צריכת מים שנתית (מ"ק)]]/365</f>
        <v>0</v>
      </c>
      <c r="G280" s="32" t="e">
        <f>VLOOKUP('תכנית ניטור בסיסית'!C280,'תוספת שלישית בכללים'!$A$2:$D$25,2,FALSE)</f>
        <v>#N/A</v>
      </c>
      <c r="H280" s="35"/>
      <c r="I280" s="32" t="e">
        <f>VLOOKUP('תכנית ניטור בסיסית'!C280,'תוספת שלישית בכללים'!$A$2:$D$25,3,FALSE)</f>
        <v>#N/A</v>
      </c>
      <c r="J280" s="31" t="e">
        <v>#N/A</v>
      </c>
      <c r="K280" s="33" t="e">
        <f>VLOOKUP(C280,'תוספת שלישית בכללים'!$A$2:$D$25,4,FALSE)</f>
        <v>#N/A</v>
      </c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4"/>
      <c r="Z280" s="31"/>
      <c r="AA280" s="34"/>
      <c r="AB280" s="31"/>
    </row>
    <row r="281" spans="1:28" ht="15.6" x14ac:dyDescent="0.25">
      <c r="A281" s="40"/>
      <c r="B281" s="30"/>
      <c r="C281" s="30"/>
      <c r="D281" s="35"/>
      <c r="E281" s="35"/>
      <c r="F281" s="42">
        <f>Table1[[#This Row],[צריכת מים שנתית (מ"ק)]]/365</f>
        <v>0</v>
      </c>
      <c r="G281" s="32" t="e">
        <f>VLOOKUP('תכנית ניטור בסיסית'!C281,'תוספת שלישית בכללים'!$A$2:$D$25,2,FALSE)</f>
        <v>#N/A</v>
      </c>
      <c r="H281" s="35"/>
      <c r="I281" s="32" t="e">
        <f>VLOOKUP('תכנית ניטור בסיסית'!C281,'תוספת שלישית בכללים'!$A$2:$D$25,3,FALSE)</f>
        <v>#N/A</v>
      </c>
      <c r="J281" s="31" t="e">
        <v>#N/A</v>
      </c>
      <c r="K281" s="33" t="e">
        <f>VLOOKUP(C281,'תוספת שלישית בכללים'!$A$2:$D$25,4,FALSE)</f>
        <v>#N/A</v>
      </c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4"/>
      <c r="Z281" s="31"/>
      <c r="AA281" s="34"/>
      <c r="AB281" s="31"/>
    </row>
    <row r="282" spans="1:28" ht="15.6" x14ac:dyDescent="0.25">
      <c r="A282" s="40"/>
      <c r="B282" s="30"/>
      <c r="C282" s="30"/>
      <c r="D282" s="35"/>
      <c r="E282" s="35"/>
      <c r="F282" s="42">
        <f>Table1[[#This Row],[צריכת מים שנתית (מ"ק)]]/365</f>
        <v>0</v>
      </c>
      <c r="G282" s="32" t="e">
        <f>VLOOKUP('תכנית ניטור בסיסית'!C282,'תוספת שלישית בכללים'!$A$2:$D$25,2,FALSE)</f>
        <v>#N/A</v>
      </c>
      <c r="H282" s="35"/>
      <c r="I282" s="32" t="e">
        <f>VLOOKUP('תכנית ניטור בסיסית'!C282,'תוספת שלישית בכללים'!$A$2:$D$25,3,FALSE)</f>
        <v>#N/A</v>
      </c>
      <c r="J282" s="31" t="e">
        <v>#N/A</v>
      </c>
      <c r="K282" s="33" t="e">
        <f>VLOOKUP(C282,'תוספת שלישית בכללים'!$A$2:$D$25,4,FALSE)</f>
        <v>#N/A</v>
      </c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4"/>
      <c r="Z282" s="31"/>
      <c r="AA282" s="34"/>
      <c r="AB282" s="31"/>
    </row>
    <row r="283" spans="1:28" ht="15.6" x14ac:dyDescent="0.25">
      <c r="A283" s="40"/>
      <c r="B283" s="30"/>
      <c r="C283" s="30"/>
      <c r="D283" s="35"/>
      <c r="E283" s="35"/>
      <c r="F283" s="42">
        <f>Table1[[#This Row],[צריכת מים שנתית (מ"ק)]]/365</f>
        <v>0</v>
      </c>
      <c r="G283" s="32" t="e">
        <f>VLOOKUP('תכנית ניטור בסיסית'!C283,'תוספת שלישית בכללים'!$A$2:$D$25,2,FALSE)</f>
        <v>#N/A</v>
      </c>
      <c r="H283" s="35"/>
      <c r="I283" s="32" t="e">
        <f>VLOOKUP('תכנית ניטור בסיסית'!C283,'תוספת שלישית בכללים'!$A$2:$D$25,3,FALSE)</f>
        <v>#N/A</v>
      </c>
      <c r="J283" s="31" t="e">
        <v>#N/A</v>
      </c>
      <c r="K283" s="33" t="e">
        <f>VLOOKUP(C283,'תוספת שלישית בכללים'!$A$2:$D$25,4,FALSE)</f>
        <v>#N/A</v>
      </c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4"/>
      <c r="Z283" s="31"/>
      <c r="AA283" s="34"/>
      <c r="AB283" s="31"/>
    </row>
    <row r="284" spans="1:28" ht="15.6" x14ac:dyDescent="0.25">
      <c r="A284" s="40"/>
      <c r="B284" s="30"/>
      <c r="C284" s="30"/>
      <c r="D284" s="35"/>
      <c r="E284" s="35"/>
      <c r="F284" s="42">
        <f>Table1[[#This Row],[צריכת מים שנתית (מ"ק)]]/365</f>
        <v>0</v>
      </c>
      <c r="G284" s="32" t="e">
        <f>VLOOKUP('תכנית ניטור בסיסית'!C284,'תוספת שלישית בכללים'!$A$2:$D$25,2,FALSE)</f>
        <v>#N/A</v>
      </c>
      <c r="H284" s="35"/>
      <c r="I284" s="32" t="e">
        <f>VLOOKUP('תכנית ניטור בסיסית'!C284,'תוספת שלישית בכללים'!$A$2:$D$25,3,FALSE)</f>
        <v>#N/A</v>
      </c>
      <c r="J284" s="31" t="e">
        <v>#N/A</v>
      </c>
      <c r="K284" s="33" t="e">
        <f>VLOOKUP(C284,'תוספת שלישית בכללים'!$A$2:$D$25,4,FALSE)</f>
        <v>#N/A</v>
      </c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4"/>
      <c r="Z284" s="31"/>
      <c r="AA284" s="34"/>
      <c r="AB284" s="31"/>
    </row>
    <row r="285" spans="1:28" ht="15.6" x14ac:dyDescent="0.25">
      <c r="A285" s="40"/>
      <c r="B285" s="30"/>
      <c r="C285" s="30"/>
      <c r="D285" s="35"/>
      <c r="E285" s="35"/>
      <c r="F285" s="42">
        <f>Table1[[#This Row],[צריכת מים שנתית (מ"ק)]]/365</f>
        <v>0</v>
      </c>
      <c r="G285" s="32" t="e">
        <f>VLOOKUP('תכנית ניטור בסיסית'!C285,'תוספת שלישית בכללים'!$A$2:$D$25,2,FALSE)</f>
        <v>#N/A</v>
      </c>
      <c r="H285" s="35"/>
      <c r="I285" s="32" t="e">
        <f>VLOOKUP('תכנית ניטור בסיסית'!C285,'תוספת שלישית בכללים'!$A$2:$D$25,3,FALSE)</f>
        <v>#N/A</v>
      </c>
      <c r="J285" s="31" t="e">
        <v>#N/A</v>
      </c>
      <c r="K285" s="33" t="e">
        <f>VLOOKUP(C285,'תוספת שלישית בכללים'!$A$2:$D$25,4,FALSE)</f>
        <v>#N/A</v>
      </c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4"/>
      <c r="Z285" s="31"/>
      <c r="AA285" s="34"/>
      <c r="AB285" s="31"/>
    </row>
    <row r="286" spans="1:28" ht="15.6" x14ac:dyDescent="0.25">
      <c r="A286" s="40"/>
      <c r="B286" s="30"/>
      <c r="C286" s="30"/>
      <c r="D286" s="35"/>
      <c r="E286" s="35"/>
      <c r="F286" s="42">
        <f>Table1[[#This Row],[צריכת מים שנתית (מ"ק)]]/365</f>
        <v>0</v>
      </c>
      <c r="G286" s="32" t="e">
        <f>VLOOKUP('תכנית ניטור בסיסית'!C286,'תוספת שלישית בכללים'!$A$2:$D$25,2,FALSE)</f>
        <v>#N/A</v>
      </c>
      <c r="H286" s="35"/>
      <c r="I286" s="32" t="e">
        <f>VLOOKUP('תכנית ניטור בסיסית'!C286,'תוספת שלישית בכללים'!$A$2:$D$25,3,FALSE)</f>
        <v>#N/A</v>
      </c>
      <c r="J286" s="31" t="e">
        <v>#N/A</v>
      </c>
      <c r="K286" s="33" t="e">
        <f>VLOOKUP(C286,'תוספת שלישית בכללים'!$A$2:$D$25,4,FALSE)</f>
        <v>#N/A</v>
      </c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4"/>
      <c r="Z286" s="31"/>
      <c r="AA286" s="34"/>
      <c r="AB286" s="31"/>
    </row>
    <row r="287" spans="1:28" ht="15.6" x14ac:dyDescent="0.25">
      <c r="A287" s="40"/>
      <c r="B287" s="30"/>
      <c r="C287" s="30"/>
      <c r="D287" s="35"/>
      <c r="E287" s="35"/>
      <c r="F287" s="42">
        <f>Table1[[#This Row],[צריכת מים שנתית (מ"ק)]]/365</f>
        <v>0</v>
      </c>
      <c r="G287" s="32" t="e">
        <f>VLOOKUP('תכנית ניטור בסיסית'!C287,'תוספת שלישית בכללים'!$A$2:$D$25,2,FALSE)</f>
        <v>#N/A</v>
      </c>
      <c r="H287" s="35"/>
      <c r="I287" s="32" t="e">
        <f>VLOOKUP('תכנית ניטור בסיסית'!C287,'תוספת שלישית בכללים'!$A$2:$D$25,3,FALSE)</f>
        <v>#N/A</v>
      </c>
      <c r="J287" s="31" t="e">
        <v>#N/A</v>
      </c>
      <c r="K287" s="33" t="e">
        <f>VLOOKUP(C287,'תוספת שלישית בכללים'!$A$2:$D$25,4,FALSE)</f>
        <v>#N/A</v>
      </c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4"/>
      <c r="Z287" s="31"/>
      <c r="AA287" s="34"/>
      <c r="AB287" s="31"/>
    </row>
    <row r="288" spans="1:28" ht="15.6" x14ac:dyDescent="0.25">
      <c r="A288" s="40"/>
      <c r="B288" s="30"/>
      <c r="C288" s="30"/>
      <c r="D288" s="35"/>
      <c r="E288" s="35"/>
      <c r="F288" s="42">
        <f>Table1[[#This Row],[צריכת מים שנתית (מ"ק)]]/365</f>
        <v>0</v>
      </c>
      <c r="G288" s="32" t="e">
        <f>VLOOKUP('תכנית ניטור בסיסית'!C288,'תוספת שלישית בכללים'!$A$2:$D$25,2,FALSE)</f>
        <v>#N/A</v>
      </c>
      <c r="H288" s="35"/>
      <c r="I288" s="32" t="e">
        <f>VLOOKUP('תכנית ניטור בסיסית'!C288,'תוספת שלישית בכללים'!$A$2:$D$25,3,FALSE)</f>
        <v>#N/A</v>
      </c>
      <c r="J288" s="31" t="e">
        <v>#N/A</v>
      </c>
      <c r="K288" s="33" t="e">
        <f>VLOOKUP(C288,'תוספת שלישית בכללים'!$A$2:$D$25,4,FALSE)</f>
        <v>#N/A</v>
      </c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4"/>
      <c r="Z288" s="31"/>
      <c r="AA288" s="34"/>
      <c r="AB288" s="31"/>
    </row>
    <row r="289" spans="1:28" ht="15.6" x14ac:dyDescent="0.25">
      <c r="A289" s="40"/>
      <c r="B289" s="30"/>
      <c r="C289" s="30"/>
      <c r="D289" s="35"/>
      <c r="E289" s="35"/>
      <c r="F289" s="42">
        <f>Table1[[#This Row],[צריכת מים שנתית (מ"ק)]]/365</f>
        <v>0</v>
      </c>
      <c r="G289" s="32" t="e">
        <f>VLOOKUP('תכנית ניטור בסיסית'!C289,'תוספת שלישית בכללים'!$A$2:$D$25,2,FALSE)</f>
        <v>#N/A</v>
      </c>
      <c r="H289" s="35"/>
      <c r="I289" s="32" t="e">
        <f>VLOOKUP('תכנית ניטור בסיסית'!C289,'תוספת שלישית בכללים'!$A$2:$D$25,3,FALSE)</f>
        <v>#N/A</v>
      </c>
      <c r="J289" s="31" t="e">
        <v>#N/A</v>
      </c>
      <c r="K289" s="33" t="e">
        <f>VLOOKUP(C289,'תוספת שלישית בכללים'!$A$2:$D$25,4,FALSE)</f>
        <v>#N/A</v>
      </c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4"/>
      <c r="Z289" s="31"/>
      <c r="AA289" s="34"/>
      <c r="AB289" s="31"/>
    </row>
    <row r="290" spans="1:28" ht="15.6" x14ac:dyDescent="0.25">
      <c r="A290" s="40"/>
      <c r="B290" s="30"/>
      <c r="C290" s="30"/>
      <c r="D290" s="35"/>
      <c r="E290" s="35"/>
      <c r="F290" s="42">
        <f>Table1[[#This Row],[צריכת מים שנתית (מ"ק)]]/365</f>
        <v>0</v>
      </c>
      <c r="G290" s="32" t="e">
        <f>VLOOKUP('תכנית ניטור בסיסית'!C290,'תוספת שלישית בכללים'!$A$2:$D$25,2,FALSE)</f>
        <v>#N/A</v>
      </c>
      <c r="H290" s="35"/>
      <c r="I290" s="32" t="e">
        <f>VLOOKUP('תכנית ניטור בסיסית'!C290,'תוספת שלישית בכללים'!$A$2:$D$25,3,FALSE)</f>
        <v>#N/A</v>
      </c>
      <c r="J290" s="31" t="e">
        <v>#N/A</v>
      </c>
      <c r="K290" s="33" t="e">
        <f>VLOOKUP(C290,'תוספת שלישית בכללים'!$A$2:$D$25,4,FALSE)</f>
        <v>#N/A</v>
      </c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4"/>
      <c r="Z290" s="31"/>
      <c r="AA290" s="34"/>
      <c r="AB290" s="31"/>
    </row>
    <row r="291" spans="1:28" ht="15.6" x14ac:dyDescent="0.25">
      <c r="A291" s="40"/>
      <c r="B291" s="30"/>
      <c r="C291" s="30"/>
      <c r="D291" s="35"/>
      <c r="E291" s="35"/>
      <c r="F291" s="42">
        <f>Table1[[#This Row],[צריכת מים שנתית (מ"ק)]]/365</f>
        <v>0</v>
      </c>
      <c r="G291" s="32" t="e">
        <f>VLOOKUP('תכנית ניטור בסיסית'!C291,'תוספת שלישית בכללים'!$A$2:$D$25,2,FALSE)</f>
        <v>#N/A</v>
      </c>
      <c r="H291" s="35"/>
      <c r="I291" s="32" t="e">
        <f>VLOOKUP('תכנית ניטור בסיסית'!C291,'תוספת שלישית בכללים'!$A$2:$D$25,3,FALSE)</f>
        <v>#N/A</v>
      </c>
      <c r="J291" s="31" t="e">
        <v>#N/A</v>
      </c>
      <c r="K291" s="33" t="e">
        <f>VLOOKUP(C291,'תוספת שלישית בכללים'!$A$2:$D$25,4,FALSE)</f>
        <v>#N/A</v>
      </c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4"/>
      <c r="Z291" s="31"/>
      <c r="AA291" s="34"/>
      <c r="AB291" s="31"/>
    </row>
    <row r="292" spans="1:28" ht="15.6" x14ac:dyDescent="0.25">
      <c r="A292" s="40"/>
      <c r="B292" s="30"/>
      <c r="C292" s="30"/>
      <c r="D292" s="35"/>
      <c r="E292" s="35"/>
      <c r="F292" s="42">
        <f>Table1[[#This Row],[צריכת מים שנתית (מ"ק)]]/365</f>
        <v>0</v>
      </c>
      <c r="G292" s="32" t="e">
        <f>VLOOKUP('תכנית ניטור בסיסית'!C292,'תוספת שלישית בכללים'!$A$2:$D$25,2,FALSE)</f>
        <v>#N/A</v>
      </c>
      <c r="H292" s="35"/>
      <c r="I292" s="32" t="e">
        <f>VLOOKUP('תכנית ניטור בסיסית'!C292,'תוספת שלישית בכללים'!$A$2:$D$25,3,FALSE)</f>
        <v>#N/A</v>
      </c>
      <c r="J292" s="31" t="e">
        <v>#N/A</v>
      </c>
      <c r="K292" s="33" t="e">
        <f>VLOOKUP(C292,'תוספת שלישית בכללים'!$A$2:$D$25,4,FALSE)</f>
        <v>#N/A</v>
      </c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4"/>
      <c r="Z292" s="31"/>
      <c r="AA292" s="34"/>
      <c r="AB292" s="31"/>
    </row>
    <row r="293" spans="1:28" ht="15.6" x14ac:dyDescent="0.25">
      <c r="A293" s="40"/>
      <c r="B293" s="30"/>
      <c r="C293" s="30"/>
      <c r="D293" s="35"/>
      <c r="E293" s="35"/>
      <c r="F293" s="42">
        <f>Table1[[#This Row],[צריכת מים שנתית (מ"ק)]]/365</f>
        <v>0</v>
      </c>
      <c r="G293" s="32" t="e">
        <f>VLOOKUP('תכנית ניטור בסיסית'!C293,'תוספת שלישית בכללים'!$A$2:$D$25,2,FALSE)</f>
        <v>#N/A</v>
      </c>
      <c r="H293" s="35"/>
      <c r="I293" s="32" t="e">
        <f>VLOOKUP('תכנית ניטור בסיסית'!C293,'תוספת שלישית בכללים'!$A$2:$D$25,3,FALSE)</f>
        <v>#N/A</v>
      </c>
      <c r="J293" s="31" t="e">
        <v>#N/A</v>
      </c>
      <c r="K293" s="33" t="e">
        <f>VLOOKUP(C293,'תוספת שלישית בכללים'!$A$2:$D$25,4,FALSE)</f>
        <v>#N/A</v>
      </c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4"/>
      <c r="Z293" s="31"/>
      <c r="AA293" s="34"/>
      <c r="AB293" s="31"/>
    </row>
    <row r="294" spans="1:28" ht="15.6" x14ac:dyDescent="0.25">
      <c r="A294" s="40"/>
      <c r="B294" s="30"/>
      <c r="C294" s="30"/>
      <c r="D294" s="35"/>
      <c r="E294" s="35"/>
      <c r="F294" s="42">
        <f>Table1[[#This Row],[צריכת מים שנתית (מ"ק)]]/365</f>
        <v>0</v>
      </c>
      <c r="G294" s="32" t="e">
        <f>VLOOKUP('תכנית ניטור בסיסית'!C294,'תוספת שלישית בכללים'!$A$2:$D$25,2,FALSE)</f>
        <v>#N/A</v>
      </c>
      <c r="H294" s="35"/>
      <c r="I294" s="32" t="e">
        <f>VLOOKUP('תכנית ניטור בסיסית'!C294,'תוספת שלישית בכללים'!$A$2:$D$25,3,FALSE)</f>
        <v>#N/A</v>
      </c>
      <c r="J294" s="31" t="e">
        <v>#N/A</v>
      </c>
      <c r="K294" s="33" t="e">
        <f>VLOOKUP(C294,'תוספת שלישית בכללים'!$A$2:$D$25,4,FALSE)</f>
        <v>#N/A</v>
      </c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4"/>
      <c r="Z294" s="31"/>
      <c r="AA294" s="34"/>
      <c r="AB294" s="31"/>
    </row>
    <row r="295" spans="1:28" ht="15.6" x14ac:dyDescent="0.25">
      <c r="A295" s="40"/>
      <c r="B295" s="30"/>
      <c r="C295" s="30"/>
      <c r="D295" s="35"/>
      <c r="E295" s="35"/>
      <c r="F295" s="42">
        <f>Table1[[#This Row],[צריכת מים שנתית (מ"ק)]]/365</f>
        <v>0</v>
      </c>
      <c r="G295" s="32" t="e">
        <f>VLOOKUP('תכנית ניטור בסיסית'!C295,'תוספת שלישית בכללים'!$A$2:$D$25,2,FALSE)</f>
        <v>#N/A</v>
      </c>
      <c r="H295" s="35"/>
      <c r="I295" s="32" t="e">
        <f>VLOOKUP('תכנית ניטור בסיסית'!C295,'תוספת שלישית בכללים'!$A$2:$D$25,3,FALSE)</f>
        <v>#N/A</v>
      </c>
      <c r="J295" s="31" t="e">
        <v>#N/A</v>
      </c>
      <c r="K295" s="33" t="e">
        <f>VLOOKUP(C295,'תוספת שלישית בכללים'!$A$2:$D$25,4,FALSE)</f>
        <v>#N/A</v>
      </c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4"/>
      <c r="Z295" s="31"/>
      <c r="AA295" s="34"/>
      <c r="AB295" s="31"/>
    </row>
    <row r="296" spans="1:28" ht="15.6" x14ac:dyDescent="0.25">
      <c r="A296" s="40"/>
      <c r="B296" s="30"/>
      <c r="C296" s="30"/>
      <c r="D296" s="35"/>
      <c r="E296" s="35"/>
      <c r="F296" s="42">
        <f>Table1[[#This Row],[צריכת מים שנתית (מ"ק)]]/365</f>
        <v>0</v>
      </c>
      <c r="G296" s="32" t="e">
        <f>VLOOKUP('תכנית ניטור בסיסית'!C296,'תוספת שלישית בכללים'!$A$2:$D$25,2,FALSE)</f>
        <v>#N/A</v>
      </c>
      <c r="H296" s="35"/>
      <c r="I296" s="32" t="e">
        <f>VLOOKUP('תכנית ניטור בסיסית'!C296,'תוספת שלישית בכללים'!$A$2:$D$25,3,FALSE)</f>
        <v>#N/A</v>
      </c>
      <c r="J296" s="31" t="e">
        <v>#N/A</v>
      </c>
      <c r="K296" s="33" t="e">
        <f>VLOOKUP(C296,'תוספת שלישית בכללים'!$A$2:$D$25,4,FALSE)</f>
        <v>#N/A</v>
      </c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4"/>
      <c r="Z296" s="31"/>
      <c r="AA296" s="34"/>
      <c r="AB296" s="31"/>
    </row>
    <row r="297" spans="1:28" ht="15.6" x14ac:dyDescent="0.25">
      <c r="A297" s="40"/>
      <c r="B297" s="30"/>
      <c r="C297" s="30"/>
      <c r="D297" s="35"/>
      <c r="E297" s="35"/>
      <c r="F297" s="42">
        <f>Table1[[#This Row],[צריכת מים שנתית (מ"ק)]]/365</f>
        <v>0</v>
      </c>
      <c r="G297" s="32" t="e">
        <f>VLOOKUP('תכנית ניטור בסיסית'!C297,'תוספת שלישית בכללים'!$A$2:$D$25,2,FALSE)</f>
        <v>#N/A</v>
      </c>
      <c r="H297" s="35"/>
      <c r="I297" s="32" t="e">
        <f>VLOOKUP('תכנית ניטור בסיסית'!C297,'תוספת שלישית בכללים'!$A$2:$D$25,3,FALSE)</f>
        <v>#N/A</v>
      </c>
      <c r="J297" s="31" t="e">
        <v>#N/A</v>
      </c>
      <c r="K297" s="33" t="e">
        <f>VLOOKUP(C297,'תוספת שלישית בכללים'!$A$2:$D$25,4,FALSE)</f>
        <v>#N/A</v>
      </c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4"/>
      <c r="Z297" s="31"/>
      <c r="AA297" s="38"/>
      <c r="AB297" s="39"/>
    </row>
  </sheetData>
  <sheetProtection formatColumns="0" insertRows="0" deleteRows="0" sort="0" autoFilter="0" pivotTables="0"/>
  <phoneticPr fontId="12" type="noConversion"/>
  <dataValidations xWindow="1574" yWindow="690" count="4">
    <dataValidation type="whole" allowBlank="1" showInputMessage="1" showErrorMessage="1" error="ערך מספרי מ 125000 עד 285000" sqref="U9 V14 V7 V10:V11 U13 U16:U297" xr:uid="{00000000-0002-0000-0000-000000000000}">
      <formula1>125000</formula1>
      <formula2>285000</formula2>
    </dataValidation>
    <dataValidation type="whole" allowBlank="1" showInputMessage="1" showErrorMessage="1" error="ערך מספרי מ 378000 עד 805000" sqref="U14 U7 V9 U11:V11 V13 U18 V15:V17 V19:V297" xr:uid="{00000000-0002-0000-0000-000001000000}">
      <formula1>378000</formula1>
      <formula2>805000</formula2>
    </dataValidation>
    <dataValidation type="whole" allowBlank="1" showInputMessage="1" showErrorMessage="1" error="שדה מספרי עד 9 ספרות" sqref="AA6:AA7 AA9:AA297" xr:uid="{00000000-0002-0000-0000-000002000000}">
      <formula1>100000000</formula1>
      <formula2>1000000000</formula2>
    </dataValidation>
    <dataValidation type="whole" allowBlank="1" showInputMessage="1" showErrorMessage="1" prompt="ח.פ. או עבור עוסק מורשה ת.ז." sqref="Q6:Q297 W6:W297 Z6:Z297" xr:uid="{00000000-0002-0000-0000-000003000000}">
      <formula1>10000000</formula1>
      <formula2>1000000000</formula2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1574" yWindow="690" count="5">
        <x14:dataValidation type="list" allowBlank="1" showInputMessage="1" showErrorMessage="1" xr:uid="{00000000-0002-0000-0000-000008000000}">
          <x14:formula1>
            <xm:f>'תוספת שלישית בכללים'!$K$5:$K$10</xm:f>
          </x14:formula1>
          <xm:sqref>R10:R16 R19 R6:R8 R22 R24:R297</xm:sqref>
        </x14:dataValidation>
        <x14:dataValidation type="list" allowBlank="1" showInputMessage="1" showErrorMessage="1" xr:uid="{00000000-0002-0000-0000-000005000000}">
          <x14:formula1>
            <xm:f>'תוספת שלישית בכללים'!$I$5:$I$7</xm:f>
          </x14:formula1>
          <xm:sqref>B271:B297 B252:B269 B6:B250</xm:sqref>
        </x14:dataValidation>
        <x14:dataValidation type="list" allowBlank="1" showInputMessage="1" showErrorMessage="1" xr:uid="{00000000-0002-0000-0000-000004000000}">
          <x14:formula1>
            <xm:f>'תוספת שלישית בכללים'!$A$2:$A$25</xm:f>
          </x14:formula1>
          <xm:sqref>D21 C6:C297</xm:sqref>
        </x14:dataValidation>
        <x14:dataValidation type="list" allowBlank="1" showInputMessage="1" showErrorMessage="1" xr:uid="{00000000-0002-0000-0000-000006000000}">
          <x14:formula1>
            <xm:f>'תוספת שלישית בכללים'!$F$5:$F$8</xm:f>
          </x14:formula1>
          <xm:sqref>M6:M297</xm:sqref>
        </x14:dataValidation>
        <x14:dataValidation type="list" allowBlank="1" showInputMessage="1" showErrorMessage="1" xr:uid="{00000000-0002-0000-0000-000007000000}">
          <x14:formula1>
            <xm:f>'תוספת שלישית בכללים'!$N$5:$N$49</xm:f>
          </x14:formula1>
          <xm:sqref>Y6:Y297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9"/>
  <sheetViews>
    <sheetView rightToLeft="1" topLeftCell="C1" workbookViewId="0">
      <pane ySplit="1" topLeftCell="A2" activePane="bottomLeft" state="frozen"/>
      <selection pane="bottomLeft" activeCell="K11" sqref="K11"/>
    </sheetView>
  </sheetViews>
  <sheetFormatPr defaultRowHeight="13.8" x14ac:dyDescent="0.25"/>
  <cols>
    <col min="1" max="1" width="77.3984375" customWidth="1"/>
    <col min="2" max="2" width="19.8984375" bestFit="1" customWidth="1"/>
    <col min="3" max="3" width="19.8984375" customWidth="1"/>
    <col min="4" max="4" width="85.19921875" bestFit="1" customWidth="1"/>
    <col min="6" max="6" width="13.19921875" bestFit="1" customWidth="1"/>
    <col min="14" max="14" width="17.69921875" customWidth="1"/>
  </cols>
  <sheetData>
    <row r="1" spans="1:14" s="1" customFormat="1" x14ac:dyDescent="0.25">
      <c r="A1" s="4" t="s">
        <v>4</v>
      </c>
      <c r="B1" s="4" t="s">
        <v>5</v>
      </c>
      <c r="C1" s="4" t="s">
        <v>6</v>
      </c>
      <c r="D1" s="4" t="s">
        <v>9</v>
      </c>
    </row>
    <row r="2" spans="1:14" x14ac:dyDescent="0.25">
      <c r="A2" s="2" t="s">
        <v>43</v>
      </c>
      <c r="B2" s="2">
        <v>4</v>
      </c>
      <c r="C2" s="2" t="s">
        <v>8</v>
      </c>
      <c r="D2" s="3" t="s">
        <v>16</v>
      </c>
    </row>
    <row r="3" spans="1:14" x14ac:dyDescent="0.25">
      <c r="A3" s="2" t="s">
        <v>44</v>
      </c>
      <c r="B3" s="2">
        <v>4</v>
      </c>
      <c r="C3" s="2" t="s">
        <v>8</v>
      </c>
      <c r="D3" s="3" t="s">
        <v>17</v>
      </c>
    </row>
    <row r="4" spans="1:14" x14ac:dyDescent="0.25">
      <c r="A4" s="2" t="s">
        <v>45</v>
      </c>
      <c r="B4" s="2">
        <v>4</v>
      </c>
      <c r="C4" s="2" t="s">
        <v>7</v>
      </c>
      <c r="D4" s="3" t="s">
        <v>18</v>
      </c>
    </row>
    <row r="5" spans="1:14" x14ac:dyDescent="0.25">
      <c r="A5" s="2" t="s">
        <v>46</v>
      </c>
      <c r="B5" s="2">
        <v>4</v>
      </c>
      <c r="C5" s="2" t="s">
        <v>7</v>
      </c>
      <c r="D5" s="3" t="s">
        <v>19</v>
      </c>
      <c r="F5" s="5" t="s">
        <v>13</v>
      </c>
      <c r="I5" s="12" t="s">
        <v>38</v>
      </c>
      <c r="K5" t="s">
        <v>69</v>
      </c>
      <c r="N5" t="s">
        <v>73</v>
      </c>
    </row>
    <row r="6" spans="1:14" ht="27.6" x14ac:dyDescent="0.25">
      <c r="A6" s="2" t="s">
        <v>47</v>
      </c>
      <c r="B6" s="2">
        <v>4</v>
      </c>
      <c r="C6" s="2" t="s">
        <v>7</v>
      </c>
      <c r="D6" s="3" t="s">
        <v>20</v>
      </c>
      <c r="F6" s="5" t="s">
        <v>14</v>
      </c>
      <c r="I6" t="s">
        <v>36</v>
      </c>
      <c r="K6" t="s">
        <v>70</v>
      </c>
      <c r="N6" s="28" t="s">
        <v>74</v>
      </c>
    </row>
    <row r="7" spans="1:14" ht="27.6" x14ac:dyDescent="0.25">
      <c r="A7" s="2" t="s">
        <v>48</v>
      </c>
      <c r="B7" s="2">
        <v>4</v>
      </c>
      <c r="C7" s="2" t="s">
        <v>8</v>
      </c>
      <c r="D7" s="3" t="s">
        <v>21</v>
      </c>
      <c r="F7" s="5" t="s">
        <v>15</v>
      </c>
      <c r="I7" t="s">
        <v>37</v>
      </c>
      <c r="K7" t="s">
        <v>68</v>
      </c>
      <c r="N7" s="28" t="s">
        <v>214</v>
      </c>
    </row>
    <row r="8" spans="1:14" ht="41.4" x14ac:dyDescent="0.25">
      <c r="A8" s="2" t="s">
        <v>49</v>
      </c>
      <c r="B8" s="2">
        <v>4</v>
      </c>
      <c r="C8" s="2" t="s">
        <v>8</v>
      </c>
      <c r="D8" s="3" t="s">
        <v>22</v>
      </c>
      <c r="F8" s="29" t="s">
        <v>218</v>
      </c>
      <c r="K8" t="s">
        <v>71</v>
      </c>
      <c r="N8" s="28" t="s">
        <v>215</v>
      </c>
    </row>
    <row r="9" spans="1:14" ht="41.4" x14ac:dyDescent="0.25">
      <c r="A9" s="2" t="s">
        <v>50</v>
      </c>
      <c r="B9" s="2">
        <v>6</v>
      </c>
      <c r="C9" s="2" t="s">
        <v>7</v>
      </c>
      <c r="D9" s="3" t="s">
        <v>23</v>
      </c>
      <c r="K9" t="s">
        <v>219</v>
      </c>
      <c r="N9" s="28" t="s">
        <v>216</v>
      </c>
    </row>
    <row r="10" spans="1:14" ht="27.6" x14ac:dyDescent="0.25">
      <c r="A10" s="2" t="s">
        <v>51</v>
      </c>
      <c r="B10" s="2">
        <v>4</v>
      </c>
      <c r="C10" s="2" t="s">
        <v>7</v>
      </c>
      <c r="D10" s="3" t="s">
        <v>24</v>
      </c>
      <c r="K10" t="s">
        <v>221</v>
      </c>
      <c r="N10" s="28" t="s">
        <v>217</v>
      </c>
    </row>
    <row r="11" spans="1:14" ht="27.6" x14ac:dyDescent="0.25">
      <c r="A11" s="2" t="s">
        <v>52</v>
      </c>
      <c r="B11" s="2">
        <v>4</v>
      </c>
      <c r="C11" s="2" t="s">
        <v>8</v>
      </c>
      <c r="D11" s="3" t="s">
        <v>26</v>
      </c>
      <c r="N11" s="28" t="s">
        <v>220</v>
      </c>
    </row>
    <row r="12" spans="1:14" x14ac:dyDescent="0.25">
      <c r="A12" s="2" t="s">
        <v>53</v>
      </c>
      <c r="B12" s="2">
        <v>4</v>
      </c>
      <c r="C12" s="2" t="s">
        <v>8</v>
      </c>
      <c r="D12" s="3" t="s">
        <v>25</v>
      </c>
    </row>
    <row r="13" spans="1:14" x14ac:dyDescent="0.25">
      <c r="A13" s="2" t="s">
        <v>54</v>
      </c>
      <c r="B13" s="2">
        <v>4</v>
      </c>
      <c r="C13" s="2" t="s">
        <v>8</v>
      </c>
      <c r="D13" s="3" t="s">
        <v>10</v>
      </c>
    </row>
    <row r="14" spans="1:14" ht="41.4" x14ac:dyDescent="0.25">
      <c r="A14" s="2" t="s">
        <v>55</v>
      </c>
      <c r="B14" s="2">
        <v>4</v>
      </c>
      <c r="C14" s="3" t="s">
        <v>212</v>
      </c>
      <c r="D14" s="3" t="s">
        <v>213</v>
      </c>
      <c r="N14" s="28" t="s">
        <v>75</v>
      </c>
    </row>
    <row r="15" spans="1:14" ht="27.6" x14ac:dyDescent="0.25">
      <c r="A15" s="2" t="s">
        <v>56</v>
      </c>
      <c r="B15" s="2">
        <v>4</v>
      </c>
      <c r="C15" s="2" t="s">
        <v>7</v>
      </c>
      <c r="D15" s="3" t="s">
        <v>27</v>
      </c>
      <c r="N15" s="28" t="s">
        <v>76</v>
      </c>
    </row>
    <row r="16" spans="1:14" ht="27.6" x14ac:dyDescent="0.25">
      <c r="A16" s="2" t="s">
        <v>57</v>
      </c>
      <c r="B16" s="2">
        <v>4</v>
      </c>
      <c r="C16" s="2" t="s">
        <v>8</v>
      </c>
      <c r="D16" s="3" t="s">
        <v>28</v>
      </c>
      <c r="N16" s="28" t="s">
        <v>77</v>
      </c>
    </row>
    <row r="17" spans="1:14" ht="27.6" x14ac:dyDescent="0.25">
      <c r="A17" s="2" t="s">
        <v>58</v>
      </c>
      <c r="B17" s="2">
        <v>6</v>
      </c>
      <c r="C17" s="2" t="s">
        <v>8</v>
      </c>
      <c r="D17" s="3" t="s">
        <v>29</v>
      </c>
      <c r="N17" s="28" t="s">
        <v>78</v>
      </c>
    </row>
    <row r="18" spans="1:14" x14ac:dyDescent="0.25">
      <c r="A18" s="2" t="s">
        <v>59</v>
      </c>
      <c r="B18" s="2">
        <v>4</v>
      </c>
      <c r="C18" s="2" t="s">
        <v>7</v>
      </c>
      <c r="D18" s="3" t="s">
        <v>30</v>
      </c>
      <c r="N18" s="28" t="s">
        <v>79</v>
      </c>
    </row>
    <row r="19" spans="1:14" ht="27.6" x14ac:dyDescent="0.25">
      <c r="A19" s="2" t="s">
        <v>60</v>
      </c>
      <c r="B19" s="2">
        <v>6</v>
      </c>
      <c r="C19" s="2" t="s">
        <v>7</v>
      </c>
      <c r="D19" s="3" t="s">
        <v>31</v>
      </c>
      <c r="N19" s="28" t="s">
        <v>80</v>
      </c>
    </row>
    <row r="20" spans="1:14" ht="27.6" x14ac:dyDescent="0.25">
      <c r="A20" s="2" t="s">
        <v>61</v>
      </c>
      <c r="B20" s="2">
        <v>12</v>
      </c>
      <c r="C20" s="2" t="s">
        <v>7</v>
      </c>
      <c r="D20" s="3" t="s">
        <v>32</v>
      </c>
      <c r="N20" s="28" t="s">
        <v>81</v>
      </c>
    </row>
    <row r="21" spans="1:14" ht="27.6" x14ac:dyDescent="0.25">
      <c r="A21" s="2" t="s">
        <v>62</v>
      </c>
      <c r="B21" s="2">
        <v>4</v>
      </c>
      <c r="C21" s="2" t="s">
        <v>7</v>
      </c>
      <c r="D21" s="3" t="s">
        <v>33</v>
      </c>
      <c r="N21" s="28" t="s">
        <v>82</v>
      </c>
    </row>
    <row r="22" spans="1:14" ht="27.6" x14ac:dyDescent="0.25">
      <c r="A22" s="2" t="s">
        <v>63</v>
      </c>
      <c r="B22" s="2">
        <v>6</v>
      </c>
      <c r="C22" s="2" t="s">
        <v>7</v>
      </c>
      <c r="D22" s="3" t="s">
        <v>33</v>
      </c>
      <c r="N22" s="28" t="s">
        <v>83</v>
      </c>
    </row>
    <row r="23" spans="1:14" ht="27.6" x14ac:dyDescent="0.25">
      <c r="A23" s="2" t="s">
        <v>64</v>
      </c>
      <c r="B23" s="2">
        <v>4</v>
      </c>
      <c r="C23" s="2" t="s">
        <v>7</v>
      </c>
      <c r="D23" s="3" t="s">
        <v>34</v>
      </c>
      <c r="N23" s="28" t="s">
        <v>84</v>
      </c>
    </row>
    <row r="24" spans="1:14" x14ac:dyDescent="0.25">
      <c r="A24" s="2" t="s">
        <v>65</v>
      </c>
      <c r="B24" s="2">
        <v>4</v>
      </c>
      <c r="C24" s="2" t="s">
        <v>8</v>
      </c>
      <c r="D24" s="3" t="s">
        <v>35</v>
      </c>
      <c r="N24" s="28" t="s">
        <v>85</v>
      </c>
    </row>
    <row r="25" spans="1:14" x14ac:dyDescent="0.25">
      <c r="A25" s="2" t="s">
        <v>11</v>
      </c>
      <c r="B25" s="2" t="s">
        <v>12</v>
      </c>
      <c r="C25" s="2" t="s">
        <v>12</v>
      </c>
      <c r="D25" s="3" t="s">
        <v>12</v>
      </c>
      <c r="N25" s="28" t="s">
        <v>86</v>
      </c>
    </row>
    <row r="26" spans="1:14" x14ac:dyDescent="0.25">
      <c r="N26" s="28" t="s">
        <v>87</v>
      </c>
    </row>
    <row r="27" spans="1:14" x14ac:dyDescent="0.25">
      <c r="N27" s="28" t="s">
        <v>88</v>
      </c>
    </row>
    <row r="28" spans="1:14" ht="27.6" x14ac:dyDescent="0.25">
      <c r="N28" s="28" t="s">
        <v>89</v>
      </c>
    </row>
    <row r="29" spans="1:14" ht="27.6" x14ac:dyDescent="0.25">
      <c r="N29" s="28" t="s">
        <v>90</v>
      </c>
    </row>
    <row r="30" spans="1:14" x14ac:dyDescent="0.25">
      <c r="N30" s="28" t="s">
        <v>91</v>
      </c>
    </row>
    <row r="31" spans="1:14" x14ac:dyDescent="0.25">
      <c r="N31" s="28" t="s">
        <v>92</v>
      </c>
    </row>
    <row r="32" spans="1:14" x14ac:dyDescent="0.25">
      <c r="N32" s="28" t="s">
        <v>93</v>
      </c>
    </row>
    <row r="33" spans="14:14" x14ac:dyDescent="0.25">
      <c r="N33" s="28" t="s">
        <v>94</v>
      </c>
    </row>
    <row r="34" spans="14:14" x14ac:dyDescent="0.25">
      <c r="N34" s="28" t="s">
        <v>95</v>
      </c>
    </row>
    <row r="35" spans="14:14" x14ac:dyDescent="0.25">
      <c r="N35" s="28" t="s">
        <v>96</v>
      </c>
    </row>
    <row r="36" spans="14:14" x14ac:dyDescent="0.25">
      <c r="N36" s="28" t="s">
        <v>97</v>
      </c>
    </row>
    <row r="37" spans="14:14" x14ac:dyDescent="0.25">
      <c r="N37" s="28" t="s">
        <v>98</v>
      </c>
    </row>
    <row r="38" spans="14:14" x14ac:dyDescent="0.25">
      <c r="N38" s="28" t="s">
        <v>99</v>
      </c>
    </row>
    <row r="39" spans="14:14" x14ac:dyDescent="0.25">
      <c r="N39" s="28" t="s">
        <v>100</v>
      </c>
    </row>
    <row r="40" spans="14:14" x14ac:dyDescent="0.25">
      <c r="N40" s="28" t="s">
        <v>101</v>
      </c>
    </row>
    <row r="41" spans="14:14" x14ac:dyDescent="0.25">
      <c r="N41" s="28" t="s">
        <v>102</v>
      </c>
    </row>
    <row r="42" spans="14:14" x14ac:dyDescent="0.25">
      <c r="N42" s="28" t="s">
        <v>103</v>
      </c>
    </row>
    <row r="43" spans="14:14" ht="27.6" x14ac:dyDescent="0.25">
      <c r="N43" s="28" t="s">
        <v>104</v>
      </c>
    </row>
    <row r="44" spans="14:14" x14ac:dyDescent="0.25">
      <c r="N44" s="28" t="s">
        <v>105</v>
      </c>
    </row>
    <row r="45" spans="14:14" x14ac:dyDescent="0.25">
      <c r="N45" s="28" t="s">
        <v>106</v>
      </c>
    </row>
    <row r="46" spans="14:14" x14ac:dyDescent="0.25">
      <c r="N46" s="28" t="s">
        <v>107</v>
      </c>
    </row>
    <row r="47" spans="14:14" x14ac:dyDescent="0.25">
      <c r="N47" s="28" t="s">
        <v>108</v>
      </c>
    </row>
    <row r="48" spans="14:14" x14ac:dyDescent="0.25">
      <c r="N48" s="28" t="s">
        <v>109</v>
      </c>
    </row>
    <row r="49" spans="14:14" x14ac:dyDescent="0.25">
      <c r="N49" s="28" t="s">
        <v>110</v>
      </c>
    </row>
  </sheetData>
  <sortState xmlns:xlrd2="http://schemas.microsoft.com/office/spreadsheetml/2017/richdata2" ref="K5:K8">
    <sortCondition ref="K5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1"/>
  <sheetViews>
    <sheetView rightToLeft="1" workbookViewId="0">
      <selection activeCell="B12" sqref="B12"/>
    </sheetView>
  </sheetViews>
  <sheetFormatPr defaultRowHeight="13.8" x14ac:dyDescent="0.25"/>
  <cols>
    <col min="2" max="2" width="73.8984375" customWidth="1"/>
    <col min="3" max="3" width="54.3984375" customWidth="1"/>
    <col min="4" max="4" width="73.69921875" customWidth="1"/>
    <col min="5" max="5" width="41.19921875" customWidth="1"/>
  </cols>
  <sheetData>
    <row r="1" spans="1:6" s="27" customFormat="1" ht="17.399999999999999" x14ac:dyDescent="0.3">
      <c r="A1" s="25" t="s">
        <v>150</v>
      </c>
      <c r="B1" s="26"/>
      <c r="C1" s="26"/>
      <c r="D1" s="26"/>
      <c r="E1" s="26"/>
      <c r="F1" s="26"/>
    </row>
    <row r="2" spans="1:6" x14ac:dyDescent="0.25">
      <c r="A2" s="17"/>
    </row>
    <row r="3" spans="1:6" x14ac:dyDescent="0.25">
      <c r="A3" t="s">
        <v>123</v>
      </c>
      <c r="B3" t="s">
        <v>124</v>
      </c>
      <c r="C3" t="s">
        <v>125</v>
      </c>
      <c r="D3" t="s">
        <v>126</v>
      </c>
    </row>
    <row r="4" spans="1:6" x14ac:dyDescent="0.25">
      <c r="A4" s="18" t="s">
        <v>127</v>
      </c>
      <c r="B4" t="s">
        <v>0</v>
      </c>
      <c r="C4" t="s">
        <v>169</v>
      </c>
    </row>
    <row r="5" spans="1:6" x14ac:dyDescent="0.25">
      <c r="A5" s="18" t="s">
        <v>128</v>
      </c>
      <c r="B5" t="s">
        <v>157</v>
      </c>
      <c r="C5" t="s">
        <v>171</v>
      </c>
      <c r="D5" t="s">
        <v>170</v>
      </c>
    </row>
    <row r="6" spans="1:6" x14ac:dyDescent="0.25">
      <c r="A6" s="18" t="s">
        <v>129</v>
      </c>
      <c r="B6" t="s">
        <v>158</v>
      </c>
      <c r="C6" t="s">
        <v>172</v>
      </c>
      <c r="D6" t="s">
        <v>170</v>
      </c>
    </row>
    <row r="7" spans="1:6" x14ac:dyDescent="0.25">
      <c r="A7" s="18" t="s">
        <v>130</v>
      </c>
      <c r="B7" t="s">
        <v>1</v>
      </c>
      <c r="C7" t="s">
        <v>173</v>
      </c>
    </row>
    <row r="8" spans="1:6" x14ac:dyDescent="0.25">
      <c r="A8" s="18" t="s">
        <v>131</v>
      </c>
      <c r="B8" t="s">
        <v>174</v>
      </c>
      <c r="C8" t="s">
        <v>175</v>
      </c>
      <c r="D8" t="s">
        <v>176</v>
      </c>
    </row>
    <row r="9" spans="1:6" x14ac:dyDescent="0.25">
      <c r="A9" s="18" t="s">
        <v>132</v>
      </c>
      <c r="B9" t="s">
        <v>2</v>
      </c>
      <c r="C9" t="s">
        <v>177</v>
      </c>
      <c r="D9" t="s">
        <v>178</v>
      </c>
    </row>
    <row r="10" spans="1:6" x14ac:dyDescent="0.25">
      <c r="A10" s="18" t="s">
        <v>133</v>
      </c>
      <c r="B10" t="s">
        <v>159</v>
      </c>
      <c r="C10" t="s">
        <v>179</v>
      </c>
      <c r="D10" t="s">
        <v>180</v>
      </c>
    </row>
    <row r="11" spans="1:6" s="23" customFormat="1" x14ac:dyDescent="0.25">
      <c r="A11" s="18" t="s">
        <v>134</v>
      </c>
      <c r="B11" s="23" t="s">
        <v>160</v>
      </c>
      <c r="C11" s="23" t="s">
        <v>181</v>
      </c>
      <c r="D11" s="23" t="s">
        <v>182</v>
      </c>
    </row>
    <row r="12" spans="1:6" x14ac:dyDescent="0.25">
      <c r="A12" s="18" t="s">
        <v>135</v>
      </c>
      <c r="B12" t="s">
        <v>161</v>
      </c>
      <c r="C12" t="s">
        <v>183</v>
      </c>
      <c r="D12" t="s">
        <v>180</v>
      </c>
    </row>
    <row r="13" spans="1:6" x14ac:dyDescent="0.25">
      <c r="A13" s="18" t="s">
        <v>136</v>
      </c>
      <c r="B13" t="s">
        <v>162</v>
      </c>
      <c r="C13" t="s">
        <v>184</v>
      </c>
      <c r="D13" s="23" t="s">
        <v>182</v>
      </c>
    </row>
    <row r="14" spans="1:6" x14ac:dyDescent="0.25">
      <c r="A14" s="18" t="s">
        <v>137</v>
      </c>
      <c r="B14" t="s">
        <v>163</v>
      </c>
      <c r="C14" t="s">
        <v>185</v>
      </c>
      <c r="D14" t="s">
        <v>180</v>
      </c>
    </row>
    <row r="15" spans="1:6" x14ac:dyDescent="0.25">
      <c r="A15" s="18" t="s">
        <v>138</v>
      </c>
      <c r="B15" t="s">
        <v>164</v>
      </c>
      <c r="C15" t="s">
        <v>186</v>
      </c>
      <c r="D15" s="23" t="s">
        <v>182</v>
      </c>
    </row>
    <row r="16" spans="1:6" x14ac:dyDescent="0.25">
      <c r="A16" s="18" t="s">
        <v>139</v>
      </c>
      <c r="B16" t="s">
        <v>165</v>
      </c>
      <c r="C16" t="s">
        <v>187</v>
      </c>
    </row>
    <row r="17" spans="1:4" x14ac:dyDescent="0.25">
      <c r="A17" s="18" t="s">
        <v>140</v>
      </c>
      <c r="B17" t="s">
        <v>166</v>
      </c>
      <c r="C17" t="s">
        <v>188</v>
      </c>
      <c r="D17" t="s">
        <v>189</v>
      </c>
    </row>
    <row r="18" spans="1:4" x14ac:dyDescent="0.25">
      <c r="A18" s="18" t="s">
        <v>141</v>
      </c>
      <c r="B18" t="s">
        <v>3</v>
      </c>
      <c r="C18" t="s">
        <v>190</v>
      </c>
      <c r="D18" t="s">
        <v>191</v>
      </c>
    </row>
    <row r="19" spans="1:4" x14ac:dyDescent="0.25">
      <c r="A19" s="18" t="s">
        <v>142</v>
      </c>
      <c r="B19" t="s">
        <v>167</v>
      </c>
      <c r="C19" t="s">
        <v>192</v>
      </c>
    </row>
    <row r="20" spans="1:4" x14ac:dyDescent="0.25">
      <c r="A20" s="18" t="s">
        <v>143</v>
      </c>
      <c r="B20" t="s">
        <v>151</v>
      </c>
      <c r="C20" t="s">
        <v>193</v>
      </c>
      <c r="D20" t="s">
        <v>194</v>
      </c>
    </row>
    <row r="21" spans="1:4" x14ac:dyDescent="0.25">
      <c r="A21" s="18" t="s">
        <v>144</v>
      </c>
      <c r="B21" t="s">
        <v>195</v>
      </c>
      <c r="C21" t="s">
        <v>196</v>
      </c>
      <c r="D21" t="s">
        <v>170</v>
      </c>
    </row>
    <row r="22" spans="1:4" x14ac:dyDescent="0.25">
      <c r="A22" s="18" t="s">
        <v>145</v>
      </c>
      <c r="B22" t="s">
        <v>197</v>
      </c>
      <c r="C22" s="19" t="s">
        <v>198</v>
      </c>
    </row>
    <row r="23" spans="1:4" x14ac:dyDescent="0.25">
      <c r="A23" s="18" t="s">
        <v>146</v>
      </c>
      <c r="B23" t="s">
        <v>168</v>
      </c>
      <c r="C23" t="s">
        <v>199</v>
      </c>
      <c r="D23" t="s">
        <v>200</v>
      </c>
    </row>
    <row r="24" spans="1:4" x14ac:dyDescent="0.25">
      <c r="A24" s="18" t="s">
        <v>147</v>
      </c>
      <c r="B24" t="s">
        <v>66</v>
      </c>
      <c r="C24" t="s">
        <v>203</v>
      </c>
      <c r="D24" t="s">
        <v>201</v>
      </c>
    </row>
    <row r="25" spans="1:4" x14ac:dyDescent="0.25">
      <c r="A25" s="18" t="s">
        <v>148</v>
      </c>
      <c r="B25" t="s">
        <v>67</v>
      </c>
      <c r="C25" t="s">
        <v>204</v>
      </c>
      <c r="D25" t="s">
        <v>202</v>
      </c>
    </row>
    <row r="26" spans="1:4" x14ac:dyDescent="0.25">
      <c r="A26" s="18" t="s">
        <v>149</v>
      </c>
      <c r="B26" t="s">
        <v>152</v>
      </c>
      <c r="C26" t="s">
        <v>205</v>
      </c>
      <c r="D26" t="s">
        <v>194</v>
      </c>
    </row>
    <row r="27" spans="1:4" x14ac:dyDescent="0.25">
      <c r="A27" s="18" t="s">
        <v>66</v>
      </c>
      <c r="B27" t="s">
        <v>72</v>
      </c>
      <c r="C27" t="s">
        <v>206</v>
      </c>
    </row>
    <row r="28" spans="1:4" x14ac:dyDescent="0.25">
      <c r="A28" s="18" t="s">
        <v>67</v>
      </c>
      <c r="B28" t="s">
        <v>208</v>
      </c>
      <c r="D28" t="s">
        <v>170</v>
      </c>
    </row>
    <row r="29" spans="1:4" x14ac:dyDescent="0.25">
      <c r="A29" s="18" t="s">
        <v>155</v>
      </c>
      <c r="B29" t="s">
        <v>153</v>
      </c>
      <c r="C29" t="s">
        <v>207</v>
      </c>
      <c r="D29" t="s">
        <v>194</v>
      </c>
    </row>
    <row r="30" spans="1:4" x14ac:dyDescent="0.25">
      <c r="A30" s="18" t="s">
        <v>156</v>
      </c>
      <c r="B30" t="s">
        <v>154</v>
      </c>
      <c r="C30" s="20"/>
      <c r="D30" s="20"/>
    </row>
    <row r="31" spans="1:4" x14ac:dyDescent="0.25">
      <c r="A31" s="24" t="s">
        <v>209</v>
      </c>
      <c r="B31" t="s">
        <v>210</v>
      </c>
      <c r="C31" s="20"/>
      <c r="D31" s="20"/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1B506914890AE944878F65D956419674" ma:contentTypeVersion="1" ma:contentTypeDescription="צור מסמך חדש." ma:contentTypeScope="" ma:versionID="463c09efec2986cc47e7d5dce8cfe75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d9a4f930959049207f15a5cd620021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89D0F9-D038-4B58-B058-A81EF178BC91}">
  <ds:schemaRefs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0C2044F6-6053-41C4-BA43-82494D6D91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5FC8AD-4749-4A6A-990A-C73E4DD27F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תכנית ניטור בסיסית</vt:lpstr>
      <vt:lpstr>תוספת שלישית בכללים</vt:lpstr>
      <vt:lpstr>הסבר לטופס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פורמט דוגמה לתוכנית ניטור בסיסית, פברואר 2020</dc:title>
  <dc:creator>DannielS</dc:creator>
  <cp:lastModifiedBy>Tal</cp:lastModifiedBy>
  <dcterms:created xsi:type="dcterms:W3CDTF">2018-02-08T12:14:14Z</dcterms:created>
  <dcterms:modified xsi:type="dcterms:W3CDTF">2022-11-27T09:21:01Z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0x0101001B506914890AE944878F65D956419674</vt:lpwstr>
  </property>
</Properties>
</file>